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swilliams\Desktop\"/>
    </mc:Choice>
  </mc:AlternateContent>
  <xr:revisionPtr revIDLastSave="0" documentId="8_{9B2411F8-F67F-4C94-9429-32AB90E5F460}" xr6:coauthVersionLast="45" xr6:coauthVersionMax="45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Chart1" sheetId="4" r:id="rId1"/>
    <sheet name="Sheet1" sheetId="1" r:id="rId2"/>
    <sheet name="Sheet2" sheetId="2" r:id="rId3"/>
    <sheet name="Sheet3" sheetId="3" r:id="rId4"/>
  </sheets>
  <calcPr calcId="191029" iterateCount="1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6" i="1" l="1"/>
  <c r="D118" i="1"/>
  <c r="D117" i="1"/>
  <c r="D115" i="1"/>
  <c r="D114" i="1"/>
  <c r="D113" i="1"/>
  <c r="D112" i="1"/>
  <c r="D111" i="1"/>
  <c r="D110" i="1"/>
  <c r="D109" i="1"/>
  <c r="D108" i="1"/>
  <c r="D107" i="1"/>
  <c r="N7" i="1"/>
  <c r="M7" i="1"/>
  <c r="L7" i="1"/>
  <c r="K7" i="1"/>
  <c r="H11" i="1" l="1"/>
  <c r="H93" i="1"/>
  <c r="H91" i="1"/>
  <c r="H89" i="1"/>
  <c r="H83" i="1"/>
  <c r="H81" i="1"/>
  <c r="H79" i="1"/>
  <c r="H63" i="1" l="1"/>
  <c r="H62" i="1"/>
  <c r="H57" i="1"/>
  <c r="H58" i="1"/>
  <c r="H59" i="1"/>
  <c r="H60" i="1"/>
  <c r="H61" i="1"/>
  <c r="B72" i="1" l="1"/>
  <c r="H65" i="1"/>
  <c r="H64" i="1"/>
  <c r="G8" i="1"/>
  <c r="H101" i="1"/>
  <c r="H99" i="1"/>
  <c r="H97" i="1"/>
  <c r="H103" i="1"/>
  <c r="H76" i="1"/>
  <c r="D139" i="1"/>
  <c r="D136" i="1"/>
  <c r="D138" i="1"/>
  <c r="D135" i="1"/>
  <c r="D134" i="1"/>
  <c r="D133" i="1"/>
  <c r="D132" i="1"/>
  <c r="D137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H56" i="1"/>
  <c r="H55" i="1"/>
  <c r="H52" i="1"/>
  <c r="H51" i="1"/>
  <c r="H50" i="1"/>
  <c r="H48" i="1"/>
  <c r="H47" i="1"/>
  <c r="H45" i="1"/>
  <c r="H44" i="1"/>
  <c r="H41" i="1"/>
  <c r="H40" i="1"/>
  <c r="H39" i="1"/>
  <c r="H38" i="1"/>
  <c r="H31" i="1"/>
  <c r="H30" i="1"/>
  <c r="H28" i="1"/>
  <c r="H27" i="1"/>
  <c r="H2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<sst xmlns="http://schemas.openxmlformats.org/spreadsheetml/2006/main" count="495" uniqueCount="301">
  <si>
    <t>Grip, M/R</t>
  </si>
  <si>
    <t>204-011-121-113</t>
  </si>
  <si>
    <t>204-011-105-1</t>
  </si>
  <si>
    <t>Stabilizer Bar Centerframe</t>
  </si>
  <si>
    <t>204-011-307-001</t>
  </si>
  <si>
    <t>Collective Lever</t>
  </si>
  <si>
    <t>212-010-403-5</t>
  </si>
  <si>
    <t>204-011-401-11</t>
  </si>
  <si>
    <t>Swashplate and Support Assy.</t>
  </si>
  <si>
    <t>204-011-400-11</t>
  </si>
  <si>
    <t>Bolts, rotating</t>
  </si>
  <si>
    <t>COMP. TT</t>
  </si>
  <si>
    <t>Mast Assembly</t>
  </si>
  <si>
    <t>204-040-366-015</t>
  </si>
  <si>
    <t>Mast Pole</t>
  </si>
  <si>
    <t>204-011-450-105</t>
  </si>
  <si>
    <t>Mast Bearing</t>
  </si>
  <si>
    <t>212-040-136-001</t>
  </si>
  <si>
    <t>Transmission Assembly</t>
  </si>
  <si>
    <t>204-040-016-005</t>
  </si>
  <si>
    <t>15 hour inspection</t>
  </si>
  <si>
    <t>15 hours</t>
  </si>
  <si>
    <t>phase inspection</t>
  </si>
  <si>
    <t>Governor</t>
  </si>
  <si>
    <t>1-101-250-03</t>
  </si>
  <si>
    <t>1-100-800-04</t>
  </si>
  <si>
    <t>1-100-133-01</t>
  </si>
  <si>
    <t>1-100-063-05</t>
  </si>
  <si>
    <t>1-190-009-05</t>
  </si>
  <si>
    <t>Today</t>
  </si>
  <si>
    <t>FLT TIME</t>
  </si>
  <si>
    <t>24 MONTHS</t>
  </si>
  <si>
    <t>Transponder</t>
  </si>
  <si>
    <t>name</t>
  </si>
  <si>
    <t>freq</t>
  </si>
  <si>
    <t>done hrs</t>
  </si>
  <si>
    <t>due</t>
  </si>
  <si>
    <t>25 hours</t>
  </si>
  <si>
    <t>clean &amp; insp chip detect</t>
  </si>
  <si>
    <t>TT</t>
  </si>
  <si>
    <t>MAST</t>
  </si>
  <si>
    <t>Airframe Total Time</t>
  </si>
  <si>
    <t>TRUNNION</t>
  </si>
  <si>
    <t>Ng CYCLES</t>
  </si>
  <si>
    <t xml:space="preserve">tracked on </t>
  </si>
  <si>
    <t>AKV counter</t>
  </si>
  <si>
    <t>Engine Total Time</t>
  </si>
  <si>
    <t>N2 CYCLES</t>
  </si>
  <si>
    <t>updated</t>
  </si>
  <si>
    <t>periodically</t>
  </si>
  <si>
    <t>AIRFRAME</t>
  </si>
  <si>
    <t>COMPONENT</t>
  </si>
  <si>
    <t>OVERHAUL</t>
  </si>
  <si>
    <t>RETIREMENT</t>
  </si>
  <si>
    <t>AFTT</t>
  </si>
  <si>
    <t>COMPONENTS</t>
  </si>
  <si>
    <t>PART NUMBER</t>
  </si>
  <si>
    <t>SERIAL NUMBER</t>
  </si>
  <si>
    <t>INTERVAL</t>
  </si>
  <si>
    <t>INSTALLED</t>
  </si>
  <si>
    <t>AT INSTALL</t>
  </si>
  <si>
    <t>REMAINING</t>
  </si>
  <si>
    <t>DUE TIME/RINS</t>
  </si>
  <si>
    <t>Main Rotor Blade</t>
  </si>
  <si>
    <t>N/A</t>
  </si>
  <si>
    <t>Main Rotor Hub Assembly</t>
  </si>
  <si>
    <t>204-012-101-141</t>
  </si>
  <si>
    <t>Main Rotor Yoke</t>
  </si>
  <si>
    <t>Main Rotor Inboard Strap Fitting</t>
  </si>
  <si>
    <t>204-012-102-5</t>
  </si>
  <si>
    <t>Main Rotor Strap</t>
  </si>
  <si>
    <t>Main Rotor Outboard Strap Fitting</t>
  </si>
  <si>
    <t>204-012-103-1</t>
  </si>
  <si>
    <t>Main Rotor Outboard strap Fitting</t>
  </si>
  <si>
    <t>Main Rotor Strap Pin IB</t>
  </si>
  <si>
    <t>204-012-104-5</t>
  </si>
  <si>
    <t>Main Rotor Strap Pin OB</t>
  </si>
  <si>
    <t>Clevis Drag Brace</t>
  </si>
  <si>
    <t>25 hour lube</t>
  </si>
  <si>
    <t>insp xmsn filter &amp; ck detector</t>
  </si>
  <si>
    <t>50 hour lube</t>
  </si>
  <si>
    <t>50 hours</t>
  </si>
  <si>
    <t>M/R &amp; T/R blade inspection</t>
  </si>
  <si>
    <t>M/R hub lube</t>
  </si>
  <si>
    <t>Insp MGB lift link</t>
  </si>
  <si>
    <t>voltage regulator check</t>
  </si>
  <si>
    <t>100 hours</t>
  </si>
  <si>
    <t>AD 83-03-03</t>
  </si>
  <si>
    <t>150 hour lube</t>
  </si>
  <si>
    <t>150 hours</t>
  </si>
  <si>
    <t>Inspect PU-543 inverter</t>
  </si>
  <si>
    <t>HYD servo lever inspection</t>
  </si>
  <si>
    <t>300 hours</t>
  </si>
  <si>
    <t>insp &amp; lube TRDS couplings</t>
  </si>
  <si>
    <t>600 hours</t>
  </si>
  <si>
    <t>TR bearing &amp; hanger support</t>
  </si>
  <si>
    <t>inspect MR ballast weight</t>
  </si>
  <si>
    <t>ENG oil change</t>
  </si>
  <si>
    <t>900 hours</t>
  </si>
  <si>
    <t>MGB oil change</t>
  </si>
  <si>
    <t>insp. 90 degree GB fitting</t>
  </si>
  <si>
    <t>1200 hours</t>
  </si>
  <si>
    <t>insp elevator horn</t>
  </si>
  <si>
    <t>3600 hours</t>
  </si>
  <si>
    <t>ACFT RUN</t>
  </si>
  <si>
    <t>14 days</t>
  </si>
  <si>
    <t>PMD</t>
  </si>
  <si>
    <t>battery inspection</t>
  </si>
  <si>
    <t>30 days</t>
  </si>
  <si>
    <t>TR blade inspection</t>
  </si>
  <si>
    <t>Insp/test OAT gage</t>
  </si>
  <si>
    <t>12 months</t>
  </si>
  <si>
    <t>90 days</t>
  </si>
  <si>
    <t>corrosion control aircraft</t>
  </si>
  <si>
    <t>120 days</t>
  </si>
  <si>
    <t>fire extenguisher inspection</t>
  </si>
  <si>
    <t>6 months</t>
  </si>
  <si>
    <t>inspect ground recept/refuel</t>
  </si>
  <si>
    <t>receiver ground strap</t>
  </si>
  <si>
    <t>by</t>
  </si>
  <si>
    <t>external load specific</t>
  </si>
  <si>
    <t>load carrying equipment</t>
  </si>
  <si>
    <t>manual release</t>
  </si>
  <si>
    <t>electrical release</t>
  </si>
  <si>
    <t>100 hrs of use</t>
  </si>
  <si>
    <t>60 months</t>
  </si>
  <si>
    <t>24 months</t>
  </si>
  <si>
    <t>Transmission Quill Assembly</t>
  </si>
  <si>
    <t>Horn Assy.</t>
  </si>
  <si>
    <t>205-001-914-025</t>
  </si>
  <si>
    <t>Elevator Assy. Left Hand</t>
  </si>
  <si>
    <t>205-030-856-19</t>
  </si>
  <si>
    <t>Elevator Assy. Right Hand</t>
  </si>
  <si>
    <t>205-030-856-21</t>
  </si>
  <si>
    <t>90 Degree Tailrotor Gearbox Assy.</t>
  </si>
  <si>
    <t>204-040-012-13</t>
  </si>
  <si>
    <t>Tailrotor Yoke</t>
  </si>
  <si>
    <t>204-011-722-5</t>
  </si>
  <si>
    <t>Tailrotor Grip</t>
  </si>
  <si>
    <t>Tailrotor Blade</t>
  </si>
  <si>
    <t>Oil Cooler Bearings</t>
  </si>
  <si>
    <t>62032 RS</t>
  </si>
  <si>
    <t>Total time</t>
  </si>
  <si>
    <t>ENG TT</t>
  </si>
  <si>
    <t xml:space="preserve">Overhaul </t>
  </si>
  <si>
    <t>Fuel control</t>
  </si>
  <si>
    <t>TRUNN RIN</t>
  </si>
  <si>
    <t>638C</t>
  </si>
  <si>
    <t>last update</t>
  </si>
  <si>
    <t>DUE A/C TIME</t>
  </si>
  <si>
    <t>HOBBS</t>
  </si>
  <si>
    <t>Hot end</t>
  </si>
  <si>
    <t>1-100-501-01</t>
  </si>
  <si>
    <t>1-140-272-04</t>
  </si>
  <si>
    <t>daily xtrnl ops</t>
  </si>
  <si>
    <t>load carrying equip O/H</t>
  </si>
  <si>
    <t>1000 hrs use</t>
  </si>
  <si>
    <t>12000</t>
  </si>
  <si>
    <t>Compressor Rotor cycles</t>
  </si>
  <si>
    <t>Compressor Rotor time</t>
  </si>
  <si>
    <t>25000</t>
  </si>
  <si>
    <t>Compressor, Front shaft time</t>
  </si>
  <si>
    <t>Compressor, Front shaft cycles</t>
  </si>
  <si>
    <t>Impeller time</t>
  </si>
  <si>
    <t>Impeller cycles</t>
  </si>
  <si>
    <t>Turbine Shaft time</t>
  </si>
  <si>
    <t>Turbine Shaft cycles</t>
  </si>
  <si>
    <t>1st GP Disc time</t>
  </si>
  <si>
    <t>1st GP Disc cycles</t>
  </si>
  <si>
    <t>1st GP Sealing Disc time</t>
  </si>
  <si>
    <t>1st GP Sealing Disc cycles</t>
  </si>
  <si>
    <t>2nd GP Disc time</t>
  </si>
  <si>
    <t>2nd GP Disc cycles</t>
  </si>
  <si>
    <t>GP Spacer time</t>
  </si>
  <si>
    <t>GP Spacer cycles</t>
  </si>
  <si>
    <t>9000</t>
  </si>
  <si>
    <t>1st PT Disc time</t>
  </si>
  <si>
    <t>1st PT Disc cycles</t>
  </si>
  <si>
    <t>Compressor rear shaft time</t>
  </si>
  <si>
    <t>Compressor rear shaft cycles</t>
  </si>
  <si>
    <t>2D Stage PT disc time</t>
  </si>
  <si>
    <t>2D Stage PT disc cycles</t>
  </si>
  <si>
    <t>PT spacer time</t>
  </si>
  <si>
    <t>PT spacer cycles</t>
  </si>
  <si>
    <r>
      <t>COMP TT/</t>
    </r>
    <r>
      <rPr>
        <b/>
        <sz val="7"/>
        <color indexed="10"/>
        <rFont val="Arial"/>
        <family val="2"/>
      </rPr>
      <t>CYCLES</t>
    </r>
  </si>
  <si>
    <r>
      <t>TIME/</t>
    </r>
    <r>
      <rPr>
        <b/>
        <sz val="7"/>
        <color indexed="10"/>
        <rFont val="Arial"/>
        <family val="2"/>
      </rPr>
      <t>RINS</t>
    </r>
  </si>
  <si>
    <r>
      <rPr>
        <b/>
        <sz val="7"/>
        <color indexed="62"/>
        <rFont val="Arial"/>
        <family val="2"/>
      </rPr>
      <t>TIME</t>
    </r>
    <r>
      <rPr>
        <b/>
        <sz val="7"/>
        <color indexed="12"/>
        <rFont val="Arial"/>
        <family val="2"/>
      </rPr>
      <t>/</t>
    </r>
    <r>
      <rPr>
        <b/>
        <sz val="7"/>
        <color indexed="10"/>
        <rFont val="Arial"/>
        <family val="2"/>
      </rPr>
      <t>CYCLES</t>
    </r>
  </si>
  <si>
    <r>
      <rPr>
        <b/>
        <sz val="7"/>
        <color indexed="62"/>
        <rFont val="Arial"/>
        <family val="2"/>
      </rPr>
      <t>TIME</t>
    </r>
    <r>
      <rPr>
        <b/>
        <sz val="7"/>
        <rFont val="Arial"/>
        <family val="2"/>
      </rPr>
      <t>/</t>
    </r>
    <r>
      <rPr>
        <b/>
        <sz val="7"/>
        <color indexed="10"/>
        <rFont val="Arial"/>
        <family val="2"/>
      </rPr>
      <t>RINS</t>
    </r>
  </si>
  <si>
    <t>Trunnion, M/R time</t>
  </si>
  <si>
    <r>
      <t xml:space="preserve">COMP. TT/ </t>
    </r>
    <r>
      <rPr>
        <b/>
        <sz val="7"/>
        <color indexed="10"/>
        <rFont val="Arial"/>
        <family val="2"/>
      </rPr>
      <t>RIN</t>
    </r>
  </si>
  <si>
    <t>frequency</t>
  </si>
  <si>
    <t>done @ by</t>
  </si>
  <si>
    <t>recurring AD #</t>
  </si>
  <si>
    <t>83-03-03 vis</t>
  </si>
  <si>
    <t>83-03-03 xray</t>
  </si>
  <si>
    <t>2002-03-01</t>
  </si>
  <si>
    <t>2006-11-16</t>
  </si>
  <si>
    <t>1 ldg = 3 mast rins</t>
  </si>
  <si>
    <t>1 ldg = 1.5 trunn</t>
  </si>
  <si>
    <t>cycle computation</t>
  </si>
  <si>
    <t xml:space="preserve">date </t>
  </si>
  <si>
    <t>comp</t>
  </si>
  <si>
    <t>gp</t>
  </si>
  <si>
    <t>pt</t>
  </si>
  <si>
    <t>Tailrotor Driveshaft Bearings # 1</t>
  </si>
  <si>
    <t>Tailrotor Driveshaft Bearings # 2</t>
  </si>
  <si>
    <t>Tailrotor Driveshaft Bearings # 3</t>
  </si>
  <si>
    <t>Tailrotor Driveshaft Bearings # 4</t>
  </si>
  <si>
    <t>Tailrotor Slider</t>
  </si>
  <si>
    <t>204-310-101-101</t>
  </si>
  <si>
    <t>1-160-850-16</t>
  </si>
  <si>
    <t>impeller</t>
  </si>
  <si>
    <t>Seat cover, CP</t>
  </si>
  <si>
    <r>
      <t>TIME/</t>
    </r>
    <r>
      <rPr>
        <b/>
        <sz val="7"/>
        <color rgb="FFFF0000"/>
        <rFont val="Arial"/>
        <family val="2"/>
      </rPr>
      <t>CYCLES</t>
    </r>
  </si>
  <si>
    <t>Addition factors for the AKV</t>
  </si>
  <si>
    <t>COMP</t>
  </si>
  <si>
    <t>GP</t>
  </si>
  <si>
    <t>Imp</t>
  </si>
  <si>
    <t>PT</t>
  </si>
  <si>
    <t>TODAY</t>
  </si>
  <si>
    <t>TOTAL</t>
  </si>
  <si>
    <t>overhaul of cargo hook</t>
  </si>
  <si>
    <t>204-011-250-113</t>
  </si>
  <si>
    <t>A-8880</t>
  </si>
  <si>
    <t>AFS-9804</t>
  </si>
  <si>
    <t>ABG-9525</t>
  </si>
  <si>
    <t>LPFS33327</t>
  </si>
  <si>
    <t>LPFS33328</t>
  </si>
  <si>
    <t>B12-790</t>
  </si>
  <si>
    <t>39670-21</t>
  </si>
  <si>
    <t>EA-3221</t>
  </si>
  <si>
    <t>JI19-4257</t>
  </si>
  <si>
    <t>SCISSORS &amp; SLEEVE ASSY.</t>
  </si>
  <si>
    <t>019-3315</t>
  </si>
  <si>
    <t>EA-3283</t>
  </si>
  <si>
    <t>K89771-75-7-18-01</t>
  </si>
  <si>
    <t>K89771-75-7-18-02</t>
  </si>
  <si>
    <t>42 DEGREE GEARBOX ASSY.</t>
  </si>
  <si>
    <t>204-040-003-037</t>
  </si>
  <si>
    <t>ABB-06407</t>
  </si>
  <si>
    <t>COND.</t>
  </si>
  <si>
    <t>ABC-10282</t>
  </si>
  <si>
    <t>UNK</t>
  </si>
  <si>
    <t>IT-3746</t>
  </si>
  <si>
    <t>204-010-720-3</t>
  </si>
  <si>
    <t>204-011-702-121</t>
  </si>
  <si>
    <t>A-27511</t>
  </si>
  <si>
    <t>A-27585</t>
  </si>
  <si>
    <t>204-040-623-111</t>
  </si>
  <si>
    <t>ZS30854</t>
  </si>
  <si>
    <t>ZS30855</t>
  </si>
  <si>
    <t>ZS31700</t>
  </si>
  <si>
    <t>ZS31669</t>
  </si>
  <si>
    <t>TAI-5011-711-101</t>
  </si>
  <si>
    <t>EAC3-092</t>
  </si>
  <si>
    <t>EAC3-091</t>
  </si>
  <si>
    <t>DIFS25375</t>
  </si>
  <si>
    <t>A-FS490</t>
  </si>
  <si>
    <t>A-FS492</t>
  </si>
  <si>
    <t>TM1917</t>
  </si>
  <si>
    <t>TM2246</t>
  </si>
  <si>
    <t>A-9792</t>
  </si>
  <si>
    <t>A-9812</t>
  </si>
  <si>
    <t>COND</t>
  </si>
  <si>
    <t>AB0046</t>
  </si>
  <si>
    <t>AS1511</t>
  </si>
  <si>
    <t>NFS54116</t>
  </si>
  <si>
    <t>JA8637</t>
  </si>
  <si>
    <t>Engine Assembly T53-L-13B</t>
  </si>
  <si>
    <t>1-000-060-22</t>
  </si>
  <si>
    <t>LE-22581R</t>
  </si>
  <si>
    <t>662AL3736</t>
  </si>
  <si>
    <t>1-170-240-60</t>
  </si>
  <si>
    <t>662AM5309</t>
  </si>
  <si>
    <t>204-001-102-017</t>
  </si>
  <si>
    <t>J1-18668</t>
  </si>
  <si>
    <t>J1-1-38592-G-5</t>
  </si>
  <si>
    <t>TM0081</t>
  </si>
  <si>
    <t>DIFS-2245</t>
  </si>
  <si>
    <t>204-011-143-001</t>
  </si>
  <si>
    <t>DIFS-24051</t>
  </si>
  <si>
    <t>AFS-1522</t>
  </si>
  <si>
    <t>205-040-263-111</t>
  </si>
  <si>
    <t>A12-2846</t>
  </si>
  <si>
    <t>EM1166</t>
  </si>
  <si>
    <t>1-100-078-07</t>
  </si>
  <si>
    <t>M311726</t>
  </si>
  <si>
    <t>J4034</t>
  </si>
  <si>
    <t>86MO90</t>
  </si>
  <si>
    <t>1-100-135-03</t>
  </si>
  <si>
    <t>C049</t>
  </si>
  <si>
    <t>1-100-294-03</t>
  </si>
  <si>
    <t>510834</t>
  </si>
  <si>
    <t>M368619</t>
  </si>
  <si>
    <t>C104FS</t>
  </si>
  <si>
    <t>1-140-169-07</t>
  </si>
  <si>
    <t>86M090</t>
  </si>
  <si>
    <t>204-1629-2</t>
  </si>
  <si>
    <t>A0273</t>
  </si>
  <si>
    <t xml:space="preserve">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</si>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</sst>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0.0"/>
    <numFmt numFmtId="165" formatCode="0.000000"/>
    <numFmt numFmtId="166" formatCode="mm/dd/yy"/>
    <numFmt numFmtId="167" formatCode="m/d"/>
    <numFmt numFmtId="168" formatCode="#,##0.0_);\(#,##0.0\)"/>
    <numFmt numFmtId="169" formatCode="m/d/yy;@"/>
    <numFmt numFmtId="170" formatCode="mm/dd/yy;@"/>
  </numFmts>
  <fonts count="26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8"/>
      <name val="Cambria"/>
      <family val="1"/>
    </font>
    <font>
      <b/>
      <sz val="7"/>
      <color indexed="12"/>
      <name val="Arial"/>
      <family val="2"/>
    </font>
    <font>
      <b/>
      <sz val="7"/>
      <color indexed="10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7"/>
      <name val="Cambria"/>
      <family val="1"/>
    </font>
    <font>
      <b/>
      <sz val="7"/>
      <color indexed="62"/>
      <name val="Arial"/>
      <family val="2"/>
    </font>
    <font>
      <sz val="7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7"/>
      <color theme="9" tint="-0.499984740745262"/>
      <name val="Arial"/>
      <family val="2"/>
    </font>
    <font>
      <b/>
      <sz val="7"/>
      <name val="Arial Black"/>
      <family val="2"/>
    </font>
    <font>
      <sz val="7"/>
      <color rgb="FF0070C0"/>
      <name val="Arial"/>
      <family val="2"/>
    </font>
    <font>
      <sz val="7"/>
      <color rgb="FF002060"/>
      <name val="Arial"/>
      <family val="2"/>
    </font>
    <font>
      <sz val="7"/>
      <color theme="3" tint="-0.249977111117893"/>
      <name val="Arial"/>
      <family val="2"/>
    </font>
    <font>
      <b/>
      <sz val="7"/>
      <color rgb="FFFF0000"/>
      <name val="Arial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15" fontId="3" fillId="0" borderId="0" xfId="0" applyNumberFormat="1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9" fillId="0" borderId="0" xfId="0" applyFont="1" applyFill="1" applyAlignme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164" fontId="1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64" fontId="10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" fontId="9" fillId="0" borderId="0" xfId="0" applyNumberFormat="1" applyFont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0" xfId="0" applyFont="1" applyAlignment="1"/>
    <xf numFmtId="166" fontId="9" fillId="0" borderId="0" xfId="0" applyNumberFormat="1" applyFont="1" applyAlignment="1">
      <alignment horizontal="left"/>
    </xf>
    <xf numFmtId="164" fontId="11" fillId="0" borderId="0" xfId="1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0" fontId="9" fillId="0" borderId="1" xfId="0" quotePrefix="1" applyFont="1" applyFill="1" applyBorder="1" applyAlignment="1"/>
    <xf numFmtId="164" fontId="9" fillId="0" borderId="1" xfId="1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11" fillId="0" borderId="1" xfId="0" applyFont="1" applyBorder="1" applyAlignment="1">
      <alignment horizontal="center"/>
    </xf>
    <xf numFmtId="164" fontId="9" fillId="0" borderId="1" xfId="0" quotePrefix="1" applyNumberFormat="1" applyFont="1" applyBorder="1" applyAlignment="1">
      <alignment horizontal="center"/>
    </xf>
    <xf numFmtId="0" fontId="9" fillId="0" borderId="1" xfId="0" quotePrefix="1" applyFont="1" applyFill="1" applyBorder="1" applyAlignment="1">
      <alignment horizontal="left"/>
    </xf>
    <xf numFmtId="0" fontId="9" fillId="0" borderId="1" xfId="0" applyFont="1" applyBorder="1"/>
    <xf numFmtId="0" fontId="9" fillId="0" borderId="1" xfId="0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13" fillId="0" borderId="0" xfId="1" applyNumberFormat="1" applyFont="1" applyAlignment="1">
      <alignment horizontal="center"/>
    </xf>
    <xf numFmtId="0" fontId="7" fillId="0" borderId="2" xfId="0" applyFont="1" applyBorder="1"/>
    <xf numFmtId="164" fontId="13" fillId="0" borderId="1" xfId="0" applyNumberFormat="1" applyFont="1" applyFill="1" applyBorder="1" applyAlignment="1" applyProtection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5" xfId="0" applyFont="1" applyFill="1" applyBorder="1"/>
    <xf numFmtId="0" fontId="13" fillId="0" borderId="1" xfId="0" applyFont="1" applyBorder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9" fillId="0" borderId="4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170" fontId="7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9" fillId="0" borderId="4" xfId="0" quotePrefix="1" applyFont="1" applyFill="1" applyBorder="1" applyAlignment="1">
      <alignment horizontal="left"/>
    </xf>
    <xf numFmtId="164" fontId="9" fillId="0" borderId="4" xfId="0" applyNumberFormat="1" applyFont="1" applyBorder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64" fontId="11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/>
    </xf>
    <xf numFmtId="0" fontId="1" fillId="0" borderId="0" xfId="0" applyFont="1"/>
    <xf numFmtId="49" fontId="1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/>
    <xf numFmtId="14" fontId="1" fillId="0" borderId="0" xfId="0" applyNumberFormat="1" applyFont="1"/>
    <xf numFmtId="1" fontId="19" fillId="0" borderId="0" xfId="0" applyNumberFormat="1" applyFont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9" fillId="0" borderId="0" xfId="0" quotePrefix="1" applyFont="1" applyFill="1" applyBorder="1" applyAlignment="1"/>
    <xf numFmtId="164" fontId="9" fillId="0" borderId="0" xfId="0" quotePrefix="1" applyNumberFormat="1" applyFont="1" applyBorder="1" applyAlignment="1">
      <alignment horizontal="center"/>
    </xf>
    <xf numFmtId="0" fontId="9" fillId="0" borderId="0" xfId="0" quotePrefix="1" applyFont="1" applyFill="1" applyBorder="1" applyAlignment="1">
      <alignment horizontal="left"/>
    </xf>
    <xf numFmtId="0" fontId="9" fillId="0" borderId="0" xfId="0" applyFont="1" applyBorder="1"/>
    <xf numFmtId="2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2" fontId="15" fillId="0" borderId="1" xfId="1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/>
    </xf>
    <xf numFmtId="0" fontId="0" fillId="4" borderId="0" xfId="0" applyFill="1"/>
    <xf numFmtId="0" fontId="0" fillId="2" borderId="0" xfId="0" applyFill="1"/>
    <xf numFmtId="2" fontId="1" fillId="5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8" fillId="5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9" fillId="2" borderId="4" xfId="0" applyFont="1" applyFill="1" applyBorder="1" applyAlignment="1"/>
    <xf numFmtId="168" fontId="9" fillId="0" borderId="4" xfId="1" applyNumberFormat="1" applyFont="1" applyBorder="1" applyAlignment="1">
      <alignment horizontal="center"/>
    </xf>
    <xf numFmtId="164" fontId="15" fillId="0" borderId="4" xfId="1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8" fontId="9" fillId="0" borderId="8" xfId="1" applyNumberFormat="1" applyFont="1" applyBorder="1" applyAlignment="1">
      <alignment horizontal="center"/>
    </xf>
    <xf numFmtId="164" fontId="9" fillId="0" borderId="8" xfId="1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2" fontId="15" fillId="0" borderId="4" xfId="0" applyNumberFormat="1" applyFont="1" applyBorder="1" applyAlignment="1">
      <alignment horizontal="center" wrapText="1"/>
    </xf>
    <xf numFmtId="44" fontId="9" fillId="0" borderId="8" xfId="1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4" borderId="4" xfId="0" applyFont="1" applyFill="1" applyBorder="1" applyAlignment="1"/>
    <xf numFmtId="49" fontId="9" fillId="0" borderId="4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9" fillId="3" borderId="4" xfId="0" applyFont="1" applyFill="1" applyBorder="1" applyAlignment="1"/>
    <xf numFmtId="0" fontId="9" fillId="0" borderId="6" xfId="0" applyFont="1" applyFill="1" applyBorder="1" applyAlignment="1"/>
    <xf numFmtId="0" fontId="9" fillId="0" borderId="6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6" xfId="1" applyNumberFormat="1" applyFont="1" applyBorder="1" applyAlignment="1">
      <alignment horizontal="center"/>
    </xf>
    <xf numFmtId="164" fontId="22" fillId="0" borderId="6" xfId="0" applyNumberFormat="1" applyFont="1" applyBorder="1" applyAlignment="1">
      <alignment horizontal="center"/>
    </xf>
    <xf numFmtId="0" fontId="9" fillId="2" borderId="9" xfId="0" applyFont="1" applyFill="1" applyBorder="1" applyAlignment="1"/>
    <xf numFmtId="0" fontId="9" fillId="0" borderId="10" xfId="0" applyFont="1" applyBorder="1" applyAlignment="1">
      <alignment horizontal="center"/>
    </xf>
    <xf numFmtId="168" fontId="9" fillId="0" borderId="10" xfId="1" applyNumberFormat="1" applyFont="1" applyBorder="1" applyAlignment="1">
      <alignment horizontal="center"/>
    </xf>
    <xf numFmtId="164" fontId="9" fillId="0" borderId="10" xfId="1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 wrapText="1"/>
    </xf>
    <xf numFmtId="164" fontId="15" fillId="0" borderId="8" xfId="1" applyNumberFormat="1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 wrapText="1"/>
    </xf>
    <xf numFmtId="164" fontId="15" fillId="0" borderId="6" xfId="1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0" fontId="9" fillId="5" borderId="9" xfId="0" applyFont="1" applyFill="1" applyBorder="1" applyAlignment="1"/>
    <xf numFmtId="0" fontId="9" fillId="0" borderId="10" xfId="0" applyFont="1" applyFill="1" applyBorder="1" applyAlignment="1">
      <alignment horizontal="center"/>
    </xf>
    <xf numFmtId="44" fontId="9" fillId="0" borderId="10" xfId="1" applyFont="1" applyFill="1" applyBorder="1" applyAlignment="1">
      <alignment horizontal="center"/>
    </xf>
    <xf numFmtId="164" fontId="9" fillId="0" borderId="10" xfId="1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4" fontId="15" fillId="0" borderId="8" xfId="1" applyNumberFormat="1" applyFont="1" applyFill="1" applyBorder="1" applyAlignment="1">
      <alignment horizontal="center"/>
    </xf>
    <xf numFmtId="2" fontId="15" fillId="0" borderId="8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 wrapText="1"/>
    </xf>
    <xf numFmtId="168" fontId="9" fillId="0" borderId="6" xfId="1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0" fontId="9" fillId="4" borderId="9" xfId="0" applyFont="1" applyFill="1" applyBorder="1" applyAlignment="1"/>
    <xf numFmtId="44" fontId="9" fillId="0" borderId="10" xfId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9" fillId="3" borderId="9" xfId="0" applyFont="1" applyFill="1" applyBorder="1" applyAlignment="1"/>
    <xf numFmtId="164" fontId="21" fillId="0" borderId="4" xfId="0" applyNumberFormat="1" applyFont="1" applyBorder="1" applyAlignment="1">
      <alignment horizontal="center" wrapText="1"/>
    </xf>
    <xf numFmtId="164" fontId="15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22" fillId="0" borderId="10" xfId="0" applyNumberFormat="1" applyFont="1" applyBorder="1" applyAlignment="1">
      <alignment horizontal="center" wrapText="1"/>
    </xf>
    <xf numFmtId="2" fontId="15" fillId="0" borderId="8" xfId="0" applyNumberFormat="1" applyFont="1" applyBorder="1" applyAlignment="1">
      <alignment horizontal="center" wrapText="1"/>
    </xf>
    <xf numFmtId="0" fontId="7" fillId="0" borderId="3" xfId="0" applyFont="1" applyBorder="1"/>
    <xf numFmtId="0" fontId="7" fillId="0" borderId="6" xfId="0" applyFont="1" applyBorder="1"/>
    <xf numFmtId="0" fontId="7" fillId="0" borderId="14" xfId="0" applyFont="1" applyBorder="1"/>
    <xf numFmtId="164" fontId="1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12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/>
    <xf numFmtId="0" fontId="0" fillId="0" borderId="13" xfId="0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16" xfId="0" applyBorder="1" applyAlignment="1"/>
    <xf numFmtId="0" fontId="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164" fontId="9" fillId="0" borderId="17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 wrapText="1"/>
    </xf>
    <xf numFmtId="164" fontId="22" fillId="0" borderId="1" xfId="0" applyNumberFormat="1" applyFont="1" applyFill="1" applyBorder="1" applyAlignment="1">
      <alignment horizontal="center"/>
    </xf>
    <xf numFmtId="0" fontId="15" fillId="2" borderId="12" xfId="0" applyFont="1" applyFill="1" applyBorder="1" applyAlignment="1"/>
    <xf numFmtId="0" fontId="15" fillId="2" borderId="6" xfId="0" applyFont="1" applyFill="1" applyBorder="1" applyAlignment="1"/>
    <xf numFmtId="0" fontId="15" fillId="5" borderId="12" xfId="0" applyFont="1" applyFill="1" applyBorder="1" applyAlignment="1"/>
    <xf numFmtId="0" fontId="15" fillId="4" borderId="12" xfId="0" applyFont="1" applyFill="1" applyBorder="1" applyAlignment="1"/>
    <xf numFmtId="0" fontId="15" fillId="4" borderId="6" xfId="0" applyFont="1" applyFill="1" applyBorder="1" applyAlignment="1"/>
    <xf numFmtId="0" fontId="15" fillId="3" borderId="12" xfId="0" applyFont="1" applyFill="1" applyBorder="1" applyAlignment="1"/>
    <xf numFmtId="0" fontId="15" fillId="3" borderId="6" xfId="0" applyFont="1" applyFill="1" applyBorder="1" applyAlignment="1"/>
    <xf numFmtId="0" fontId="15" fillId="3" borderId="4" xfId="0" applyFont="1" applyFill="1" applyBorder="1" applyAlignment="1"/>
    <xf numFmtId="0" fontId="7" fillId="0" borderId="2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Sheet1!$A$7:$E$34</c:f>
              <c:multiLvlStrCache>
                <c:ptCount val="25"/>
                <c:lvl>
                  <c:pt idx="0">
                    <c:v>RETIREMENT</c:v>
                  </c:pt>
                  <c:pt idx="1">
                    <c:v>INTERVAL</c:v>
                  </c:pt>
                  <c:pt idx="2">
                    <c:v>2500.0</c:v>
                  </c:pt>
                  <c:pt idx="3">
                    <c:v>2500.0</c:v>
                  </c:pt>
                  <c:pt idx="4">
                    <c:v>N/A</c:v>
                  </c:pt>
                  <c:pt idx="5">
                    <c:v>7200.0</c:v>
                  </c:pt>
                  <c:pt idx="6">
                    <c:v>2400.0</c:v>
                  </c:pt>
                  <c:pt idx="7">
                    <c:v>2400.0</c:v>
                  </c:pt>
                  <c:pt idx="8">
                    <c:v>1200.0</c:v>
                  </c:pt>
                  <c:pt idx="9">
                    <c:v>1200.0</c:v>
                  </c:pt>
                  <c:pt idx="10">
                    <c:v>2400.0</c:v>
                  </c:pt>
                  <c:pt idx="11">
                    <c:v>2400.0</c:v>
                  </c:pt>
                  <c:pt idx="12">
                    <c:v>2400.0</c:v>
                  </c:pt>
                  <c:pt idx="13">
                    <c:v>2400.0</c:v>
                  </c:pt>
                  <c:pt idx="14">
                    <c:v>2400.0</c:v>
                  </c:pt>
                  <c:pt idx="15">
                    <c:v>2400.0</c:v>
                  </c:pt>
                  <c:pt idx="16">
                    <c:v>3600.0</c:v>
                  </c:pt>
                  <c:pt idx="17">
                    <c:v>3600.0</c:v>
                  </c:pt>
                  <c:pt idx="19">
                    <c:v>17500.0</c:v>
                  </c:pt>
                  <c:pt idx="20">
                    <c:v>17500.0</c:v>
                  </c:pt>
                  <c:pt idx="21">
                    <c:v>15000.0</c:v>
                  </c:pt>
                  <c:pt idx="23">
                    <c:v>15000.0</c:v>
                  </c:pt>
                  <c:pt idx="24">
                    <c:v>15000.0</c:v>
                  </c:pt>
                </c:lvl>
                <c:lvl>
                  <c:pt idx="0">
                    <c:v>OVERHAUL</c:v>
                  </c:pt>
                  <c:pt idx="1">
                    <c:v>INTERVAL</c:v>
                  </c:pt>
                  <c:pt idx="2">
                    <c:v>N/A</c:v>
                  </c:pt>
                  <c:pt idx="3">
                    <c:v>N/A</c:v>
                  </c:pt>
                  <c:pt idx="4">
                    <c:v>1200.0</c:v>
                  </c:pt>
                  <c:pt idx="5">
                    <c:v>3600.0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N/A</c:v>
                  </c:pt>
                  <c:pt idx="13">
                    <c:v>N/A</c:v>
                  </c:pt>
                  <c:pt idx="14">
                    <c:v>N/A</c:v>
                  </c:pt>
                  <c:pt idx="15">
                    <c:v>N/A</c:v>
                  </c:pt>
                  <c:pt idx="16">
                    <c:v>N/A</c:v>
                  </c:pt>
                  <c:pt idx="17">
                    <c:v>N/A</c:v>
                  </c:pt>
                  <c:pt idx="19">
                    <c:v>N/A</c:v>
                  </c:pt>
                  <c:pt idx="20">
                    <c:v>N/A</c:v>
                  </c:pt>
                  <c:pt idx="21">
                    <c:v>N/A</c:v>
                  </c:pt>
                  <c:pt idx="23">
                    <c:v>N/A</c:v>
                  </c:pt>
                  <c:pt idx="24">
                    <c:v>N/A</c:v>
                  </c:pt>
                </c:lvl>
                <c:lvl>
                  <c:pt idx="0">
                    <c:v>COMPONENT</c:v>
                  </c:pt>
                  <c:pt idx="1">
                    <c:v>SERIAL NUMBER</c:v>
                  </c:pt>
                  <c:pt idx="2">
                    <c:v>A-8880</c:v>
                  </c:pt>
                  <c:pt idx="3">
                    <c:v>AFS-9804</c:v>
                  </c:pt>
                  <c:pt idx="4">
                    <c:v>ABG-9525</c:v>
                  </c:pt>
                  <c:pt idx="5">
                    <c:v>TM0081</c:v>
                  </c:pt>
                  <c:pt idx="6">
                    <c:v>TM1917</c:v>
                  </c:pt>
                  <c:pt idx="7">
                    <c:v>TM2246</c:v>
                  </c:pt>
                  <c:pt idx="8">
                    <c:v>LPFS33328</c:v>
                  </c:pt>
                  <c:pt idx="9">
                    <c:v>LPFS33327</c:v>
                  </c:pt>
                  <c:pt idx="10">
                    <c:v>A-9792</c:v>
                  </c:pt>
                  <c:pt idx="11">
                    <c:v>A-9812</c:v>
                  </c:pt>
                  <c:pt idx="12">
                    <c:v>A-FS490</c:v>
                  </c:pt>
                  <c:pt idx="13">
                    <c:v>A-FS492</c:v>
                  </c:pt>
                  <c:pt idx="14">
                    <c:v>DIFS25375</c:v>
                  </c:pt>
                  <c:pt idx="15">
                    <c:v>DIFS-24051</c:v>
                  </c:pt>
                  <c:pt idx="16">
                    <c:v>DIFS-2245</c:v>
                  </c:pt>
                  <c:pt idx="19">
                    <c:v>J1-18668</c:v>
                  </c:pt>
                  <c:pt idx="20">
                    <c:v>J1-1-38592-G-5</c:v>
                  </c:pt>
                  <c:pt idx="21">
                    <c:v>AFS-1522</c:v>
                  </c:pt>
                  <c:pt idx="23">
                    <c:v>K89771-75-7-18-01</c:v>
                  </c:pt>
                  <c:pt idx="24">
                    <c:v>K89771-75-7-18-02</c:v>
                  </c:pt>
                </c:lvl>
                <c:lvl>
                  <c:pt idx="0">
                    <c:v>COMPONENT</c:v>
                  </c:pt>
                  <c:pt idx="1">
                    <c:v>PART NUMBER</c:v>
                  </c:pt>
                  <c:pt idx="2">
                    <c:v>204-011-250-113</c:v>
                  </c:pt>
                  <c:pt idx="3">
                    <c:v>204-011-250-113</c:v>
                  </c:pt>
                  <c:pt idx="4">
                    <c:v>204-012-101-141</c:v>
                  </c:pt>
                  <c:pt idx="5">
                    <c:v>204-001-102-017</c:v>
                  </c:pt>
                  <c:pt idx="6">
                    <c:v>204-012-102-5</c:v>
                  </c:pt>
                  <c:pt idx="7">
                    <c:v>204-012-102-5</c:v>
                  </c:pt>
                  <c:pt idx="8">
                    <c:v>204-310-101-101</c:v>
                  </c:pt>
                  <c:pt idx="9">
                    <c:v>204-310-101-101</c:v>
                  </c:pt>
                  <c:pt idx="10">
                    <c:v>204-012-103-1</c:v>
                  </c:pt>
                  <c:pt idx="11">
                    <c:v>204-012-103-1</c:v>
                  </c:pt>
                  <c:pt idx="12">
                    <c:v>204-012-104-5</c:v>
                  </c:pt>
                  <c:pt idx="13">
                    <c:v>204-012-104-5</c:v>
                  </c:pt>
                  <c:pt idx="14">
                    <c:v>204-012-104-5</c:v>
                  </c:pt>
                  <c:pt idx="15">
                    <c:v>204-012-104-5</c:v>
                  </c:pt>
                  <c:pt idx="16">
                    <c:v>204-011-143-001</c:v>
                  </c:pt>
                  <c:pt idx="17">
                    <c:v>204-011-143-001</c:v>
                  </c:pt>
                  <c:pt idx="19">
                    <c:v>204-011-121-113</c:v>
                  </c:pt>
                  <c:pt idx="20">
                    <c:v>204-011-121-113</c:v>
                  </c:pt>
                  <c:pt idx="21">
                    <c:v>204-011-105-1</c:v>
                  </c:pt>
                  <c:pt idx="23">
                    <c:v>204-011-307-001</c:v>
                  </c:pt>
                  <c:pt idx="24">
                    <c:v>204-011-307-001</c:v>
                  </c:pt>
                </c:lvl>
                <c:lvl>
                  <c:pt idx="0">
                    <c:v>AIRFRAME</c:v>
                  </c:pt>
                  <c:pt idx="1">
                    <c:v>COMPONENTS</c:v>
                  </c:pt>
                  <c:pt idx="2">
                    <c:v>Main Rotor Blade</c:v>
                  </c:pt>
                  <c:pt idx="3">
                    <c:v>Main Rotor Blade</c:v>
                  </c:pt>
                  <c:pt idx="4">
                    <c:v>Main Rotor Hub Assembly</c:v>
                  </c:pt>
                  <c:pt idx="5">
                    <c:v>Main Rotor Yoke</c:v>
                  </c:pt>
                  <c:pt idx="6">
                    <c:v>Main Rotor Inboard Strap Fitting</c:v>
                  </c:pt>
                  <c:pt idx="7">
                    <c:v>Main Rotor Inboard Strap Fitting</c:v>
                  </c:pt>
                  <c:pt idx="8">
                    <c:v>Main Rotor Strap</c:v>
                  </c:pt>
                  <c:pt idx="9">
                    <c:v>Main Rotor Strap</c:v>
                  </c:pt>
                  <c:pt idx="10">
                    <c:v>Main Rotor Outboard Strap Fitting</c:v>
                  </c:pt>
                  <c:pt idx="11">
                    <c:v>Main Rotor Outboard strap Fitting</c:v>
                  </c:pt>
                  <c:pt idx="12">
                    <c:v>Main Rotor Strap Pin IB</c:v>
                  </c:pt>
                  <c:pt idx="13">
                    <c:v>Main Rotor Strap Pin IB</c:v>
                  </c:pt>
                  <c:pt idx="14">
                    <c:v>Main Rotor Strap Pin OB</c:v>
                  </c:pt>
                  <c:pt idx="15">
                    <c:v>Main Rotor Strap Pin OB</c:v>
                  </c:pt>
                  <c:pt idx="16">
                    <c:v>Clevis Drag Brace</c:v>
                  </c:pt>
                  <c:pt idx="17">
                    <c:v>Clevis Drag Brace</c:v>
                  </c:pt>
                  <c:pt idx="19">
                    <c:v>Grip, M/R</c:v>
                  </c:pt>
                  <c:pt idx="20">
                    <c:v>Grip, M/R</c:v>
                  </c:pt>
                  <c:pt idx="21">
                    <c:v>Trunnion, M/R time</c:v>
                  </c:pt>
                  <c:pt idx="23">
                    <c:v>Stabilizer Bar Centerframe</c:v>
                  </c:pt>
                  <c:pt idx="24">
                    <c:v>Stabilizer Bar Centerframe</c:v>
                  </c:pt>
                </c:lvl>
              </c:multiLvlStrCache>
            </c:multiLvlStrRef>
          </c:cat>
          <c:val>
            <c:numRef>
              <c:f>Sheet1!$F$7:$F$34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 formatCode="0.0">
                  <c:v>17558</c:v>
                </c:pt>
                <c:pt idx="3" formatCode="0.0">
                  <c:v>18049.599999999999</c:v>
                </c:pt>
                <c:pt idx="4" formatCode="0.0">
                  <c:v>18176</c:v>
                </c:pt>
                <c:pt idx="5" formatCode="0.0">
                  <c:v>18176</c:v>
                </c:pt>
                <c:pt idx="6" formatCode="0.0">
                  <c:v>18176</c:v>
                </c:pt>
                <c:pt idx="7" formatCode="0.0">
                  <c:v>18176</c:v>
                </c:pt>
                <c:pt idx="8" formatCode="0.0">
                  <c:v>18176</c:v>
                </c:pt>
                <c:pt idx="9" formatCode="0.0">
                  <c:v>18176</c:v>
                </c:pt>
                <c:pt idx="10" formatCode="0.0">
                  <c:v>18176</c:v>
                </c:pt>
                <c:pt idx="11" formatCode="0.0">
                  <c:v>18176</c:v>
                </c:pt>
                <c:pt idx="12" formatCode="0.0">
                  <c:v>18176</c:v>
                </c:pt>
                <c:pt idx="13" formatCode="0.0">
                  <c:v>18176</c:v>
                </c:pt>
                <c:pt idx="14" formatCode="0.0">
                  <c:v>18176</c:v>
                </c:pt>
                <c:pt idx="15" formatCode="0.0">
                  <c:v>18176</c:v>
                </c:pt>
                <c:pt idx="16" formatCode="0.0">
                  <c:v>18176</c:v>
                </c:pt>
                <c:pt idx="17" formatCode="0.0">
                  <c:v>18176</c:v>
                </c:pt>
                <c:pt idx="19" formatCode="0.0">
                  <c:v>18176</c:v>
                </c:pt>
                <c:pt idx="20" formatCode="0.0">
                  <c:v>18176</c:v>
                </c:pt>
                <c:pt idx="21" formatCode="0.0">
                  <c:v>18176</c:v>
                </c:pt>
                <c:pt idx="23" formatCode="0.0">
                  <c:v>17334.5</c:v>
                </c:pt>
                <c:pt idx="24" formatCode="0.0">
                  <c:v>17334.5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F-41E7-9454-CDC1951DD60D}"/>
            </c:ext>
          </c:extLst>
        </c:ser>
        <c:ser>
          <c:idx val="1"/>
          <c:order val="1"/>
          <c:invertIfNegative val="0"/>
          <c:cat>
            <c:multiLvlStrRef>
              <c:f>Sheet1!$A$7:$E$34</c:f>
              <c:multiLvlStrCache>
                <c:ptCount val="25"/>
                <c:lvl>
                  <c:pt idx="0">
                    <c:v>RETIREMENT</c:v>
                  </c:pt>
                  <c:pt idx="1">
                    <c:v>INTERVAL</c:v>
                  </c:pt>
                  <c:pt idx="2">
                    <c:v>2500.0</c:v>
                  </c:pt>
                  <c:pt idx="3">
                    <c:v>2500.0</c:v>
                  </c:pt>
                  <c:pt idx="4">
                    <c:v>N/A</c:v>
                  </c:pt>
                  <c:pt idx="5">
                    <c:v>7200.0</c:v>
                  </c:pt>
                  <c:pt idx="6">
                    <c:v>2400.0</c:v>
                  </c:pt>
                  <c:pt idx="7">
                    <c:v>2400.0</c:v>
                  </c:pt>
                  <c:pt idx="8">
                    <c:v>1200.0</c:v>
                  </c:pt>
                  <c:pt idx="9">
                    <c:v>1200.0</c:v>
                  </c:pt>
                  <c:pt idx="10">
                    <c:v>2400.0</c:v>
                  </c:pt>
                  <c:pt idx="11">
                    <c:v>2400.0</c:v>
                  </c:pt>
                  <c:pt idx="12">
                    <c:v>2400.0</c:v>
                  </c:pt>
                  <c:pt idx="13">
                    <c:v>2400.0</c:v>
                  </c:pt>
                  <c:pt idx="14">
                    <c:v>2400.0</c:v>
                  </c:pt>
                  <c:pt idx="15">
                    <c:v>2400.0</c:v>
                  </c:pt>
                  <c:pt idx="16">
                    <c:v>3600.0</c:v>
                  </c:pt>
                  <c:pt idx="17">
                    <c:v>3600.0</c:v>
                  </c:pt>
                  <c:pt idx="19">
                    <c:v>17500.0</c:v>
                  </c:pt>
                  <c:pt idx="20">
                    <c:v>17500.0</c:v>
                  </c:pt>
                  <c:pt idx="21">
                    <c:v>15000.0</c:v>
                  </c:pt>
                  <c:pt idx="23">
                    <c:v>15000.0</c:v>
                  </c:pt>
                  <c:pt idx="24">
                    <c:v>15000.0</c:v>
                  </c:pt>
                </c:lvl>
                <c:lvl>
                  <c:pt idx="0">
                    <c:v>OVERHAUL</c:v>
                  </c:pt>
                  <c:pt idx="1">
                    <c:v>INTERVAL</c:v>
                  </c:pt>
                  <c:pt idx="2">
                    <c:v>N/A</c:v>
                  </c:pt>
                  <c:pt idx="3">
                    <c:v>N/A</c:v>
                  </c:pt>
                  <c:pt idx="4">
                    <c:v>1200.0</c:v>
                  </c:pt>
                  <c:pt idx="5">
                    <c:v>3600.0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N/A</c:v>
                  </c:pt>
                  <c:pt idx="13">
                    <c:v>N/A</c:v>
                  </c:pt>
                  <c:pt idx="14">
                    <c:v>N/A</c:v>
                  </c:pt>
                  <c:pt idx="15">
                    <c:v>N/A</c:v>
                  </c:pt>
                  <c:pt idx="16">
                    <c:v>N/A</c:v>
                  </c:pt>
                  <c:pt idx="17">
                    <c:v>N/A</c:v>
                  </c:pt>
                  <c:pt idx="19">
                    <c:v>N/A</c:v>
                  </c:pt>
                  <c:pt idx="20">
                    <c:v>N/A</c:v>
                  </c:pt>
                  <c:pt idx="21">
                    <c:v>N/A</c:v>
                  </c:pt>
                  <c:pt idx="23">
                    <c:v>N/A</c:v>
                  </c:pt>
                  <c:pt idx="24">
                    <c:v>N/A</c:v>
                  </c:pt>
                </c:lvl>
                <c:lvl>
                  <c:pt idx="0">
                    <c:v>COMPONENT</c:v>
                  </c:pt>
                  <c:pt idx="1">
                    <c:v>SERIAL NUMBER</c:v>
                  </c:pt>
                  <c:pt idx="2">
                    <c:v>A-8880</c:v>
                  </c:pt>
                  <c:pt idx="3">
                    <c:v>AFS-9804</c:v>
                  </c:pt>
                  <c:pt idx="4">
                    <c:v>ABG-9525</c:v>
                  </c:pt>
                  <c:pt idx="5">
                    <c:v>TM0081</c:v>
                  </c:pt>
                  <c:pt idx="6">
                    <c:v>TM1917</c:v>
                  </c:pt>
                  <c:pt idx="7">
                    <c:v>TM2246</c:v>
                  </c:pt>
                  <c:pt idx="8">
                    <c:v>LPFS33328</c:v>
                  </c:pt>
                  <c:pt idx="9">
                    <c:v>LPFS33327</c:v>
                  </c:pt>
                  <c:pt idx="10">
                    <c:v>A-9792</c:v>
                  </c:pt>
                  <c:pt idx="11">
                    <c:v>A-9812</c:v>
                  </c:pt>
                  <c:pt idx="12">
                    <c:v>A-FS490</c:v>
                  </c:pt>
                  <c:pt idx="13">
                    <c:v>A-FS492</c:v>
                  </c:pt>
                  <c:pt idx="14">
                    <c:v>DIFS25375</c:v>
                  </c:pt>
                  <c:pt idx="15">
                    <c:v>DIFS-24051</c:v>
                  </c:pt>
                  <c:pt idx="16">
                    <c:v>DIFS-2245</c:v>
                  </c:pt>
                  <c:pt idx="19">
                    <c:v>J1-18668</c:v>
                  </c:pt>
                  <c:pt idx="20">
                    <c:v>J1-1-38592-G-5</c:v>
                  </c:pt>
                  <c:pt idx="21">
                    <c:v>AFS-1522</c:v>
                  </c:pt>
                  <c:pt idx="23">
                    <c:v>K89771-75-7-18-01</c:v>
                  </c:pt>
                  <c:pt idx="24">
                    <c:v>K89771-75-7-18-02</c:v>
                  </c:pt>
                </c:lvl>
                <c:lvl>
                  <c:pt idx="0">
                    <c:v>COMPONENT</c:v>
                  </c:pt>
                  <c:pt idx="1">
                    <c:v>PART NUMBER</c:v>
                  </c:pt>
                  <c:pt idx="2">
                    <c:v>204-011-250-113</c:v>
                  </c:pt>
                  <c:pt idx="3">
                    <c:v>204-011-250-113</c:v>
                  </c:pt>
                  <c:pt idx="4">
                    <c:v>204-012-101-141</c:v>
                  </c:pt>
                  <c:pt idx="5">
                    <c:v>204-001-102-017</c:v>
                  </c:pt>
                  <c:pt idx="6">
                    <c:v>204-012-102-5</c:v>
                  </c:pt>
                  <c:pt idx="7">
                    <c:v>204-012-102-5</c:v>
                  </c:pt>
                  <c:pt idx="8">
                    <c:v>204-310-101-101</c:v>
                  </c:pt>
                  <c:pt idx="9">
                    <c:v>204-310-101-101</c:v>
                  </c:pt>
                  <c:pt idx="10">
                    <c:v>204-012-103-1</c:v>
                  </c:pt>
                  <c:pt idx="11">
                    <c:v>204-012-103-1</c:v>
                  </c:pt>
                  <c:pt idx="12">
                    <c:v>204-012-104-5</c:v>
                  </c:pt>
                  <c:pt idx="13">
                    <c:v>204-012-104-5</c:v>
                  </c:pt>
                  <c:pt idx="14">
                    <c:v>204-012-104-5</c:v>
                  </c:pt>
                  <c:pt idx="15">
                    <c:v>204-012-104-5</c:v>
                  </c:pt>
                  <c:pt idx="16">
                    <c:v>204-011-143-001</c:v>
                  </c:pt>
                  <c:pt idx="17">
                    <c:v>204-011-143-001</c:v>
                  </c:pt>
                  <c:pt idx="19">
                    <c:v>204-011-121-113</c:v>
                  </c:pt>
                  <c:pt idx="20">
                    <c:v>204-011-121-113</c:v>
                  </c:pt>
                  <c:pt idx="21">
                    <c:v>204-011-105-1</c:v>
                  </c:pt>
                  <c:pt idx="23">
                    <c:v>204-011-307-001</c:v>
                  </c:pt>
                  <c:pt idx="24">
                    <c:v>204-011-307-001</c:v>
                  </c:pt>
                </c:lvl>
                <c:lvl>
                  <c:pt idx="0">
                    <c:v>AIRFRAME</c:v>
                  </c:pt>
                  <c:pt idx="1">
                    <c:v>COMPONENTS</c:v>
                  </c:pt>
                  <c:pt idx="2">
                    <c:v>Main Rotor Blade</c:v>
                  </c:pt>
                  <c:pt idx="3">
                    <c:v>Main Rotor Blade</c:v>
                  </c:pt>
                  <c:pt idx="4">
                    <c:v>Main Rotor Hub Assembly</c:v>
                  </c:pt>
                  <c:pt idx="5">
                    <c:v>Main Rotor Yoke</c:v>
                  </c:pt>
                  <c:pt idx="6">
                    <c:v>Main Rotor Inboard Strap Fitting</c:v>
                  </c:pt>
                  <c:pt idx="7">
                    <c:v>Main Rotor Inboard Strap Fitting</c:v>
                  </c:pt>
                  <c:pt idx="8">
                    <c:v>Main Rotor Strap</c:v>
                  </c:pt>
                  <c:pt idx="9">
                    <c:v>Main Rotor Strap</c:v>
                  </c:pt>
                  <c:pt idx="10">
                    <c:v>Main Rotor Outboard Strap Fitting</c:v>
                  </c:pt>
                  <c:pt idx="11">
                    <c:v>Main Rotor Outboard strap Fitting</c:v>
                  </c:pt>
                  <c:pt idx="12">
                    <c:v>Main Rotor Strap Pin IB</c:v>
                  </c:pt>
                  <c:pt idx="13">
                    <c:v>Main Rotor Strap Pin IB</c:v>
                  </c:pt>
                  <c:pt idx="14">
                    <c:v>Main Rotor Strap Pin OB</c:v>
                  </c:pt>
                  <c:pt idx="15">
                    <c:v>Main Rotor Strap Pin OB</c:v>
                  </c:pt>
                  <c:pt idx="16">
                    <c:v>Clevis Drag Brace</c:v>
                  </c:pt>
                  <c:pt idx="17">
                    <c:v>Clevis Drag Brace</c:v>
                  </c:pt>
                  <c:pt idx="19">
                    <c:v>Grip, M/R</c:v>
                  </c:pt>
                  <c:pt idx="20">
                    <c:v>Grip, M/R</c:v>
                  </c:pt>
                  <c:pt idx="21">
                    <c:v>Trunnion, M/R time</c:v>
                  </c:pt>
                  <c:pt idx="23">
                    <c:v>Stabilizer Bar Centerframe</c:v>
                  </c:pt>
                  <c:pt idx="24">
                    <c:v>Stabilizer Bar Centerframe</c:v>
                  </c:pt>
                </c:lvl>
              </c:multiLvlStrCache>
            </c:multiLvlStrRef>
          </c:cat>
          <c:val>
            <c:numRef>
              <c:f>Sheet1!$G$7:$G$34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 formatCode="0.0">
                  <c:v>1687</c:v>
                </c:pt>
                <c:pt idx="3" formatCode="0.0">
                  <c:v>2170.1999999999998</c:v>
                </c:pt>
                <c:pt idx="4" formatCode="0.0">
                  <c:v>4455.8</c:v>
                </c:pt>
                <c:pt idx="5" formatCode="0.0">
                  <c:v>3885</c:v>
                </c:pt>
                <c:pt idx="6" formatCode="0.0">
                  <c:v>276.39999999999998</c:v>
                </c:pt>
                <c:pt idx="7" formatCode="0.0">
                  <c:v>276.39999999999998</c:v>
                </c:pt>
                <c:pt idx="8" formatCode="0.0">
                  <c:v>78</c:v>
                </c:pt>
                <c:pt idx="9" formatCode="0.0">
                  <c:v>78</c:v>
                </c:pt>
                <c:pt idx="10" formatCode="0.0">
                  <c:v>420</c:v>
                </c:pt>
                <c:pt idx="11" formatCode="0.0">
                  <c:v>420</c:v>
                </c:pt>
                <c:pt idx="12" formatCode="0.0">
                  <c:v>277.10000000000002</c:v>
                </c:pt>
                <c:pt idx="13" formatCode="0.0">
                  <c:v>277.10000000000002</c:v>
                </c:pt>
                <c:pt idx="14" formatCode="0.0">
                  <c:v>277.10000000000002</c:v>
                </c:pt>
                <c:pt idx="15" formatCode="0.0">
                  <c:v>277.10000000000002</c:v>
                </c:pt>
                <c:pt idx="16" formatCode="0.0">
                  <c:v>1112.8</c:v>
                </c:pt>
                <c:pt idx="17" formatCode="0.0">
                  <c:v>1112.8</c:v>
                </c:pt>
                <c:pt idx="19" formatCode="0.0">
                  <c:v>16967.8</c:v>
                </c:pt>
                <c:pt idx="20" formatCode="0.0">
                  <c:v>16967.8</c:v>
                </c:pt>
                <c:pt idx="21" formatCode="0.0">
                  <c:v>4455.8</c:v>
                </c:pt>
                <c:pt idx="23" formatCode="0.0">
                  <c:v>730.2</c:v>
                </c:pt>
                <c:pt idx="24" formatCode="0.0">
                  <c:v>730.2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0F-41E7-9454-CDC1951DD60D}"/>
            </c:ext>
          </c:extLst>
        </c:ser>
        <c:ser>
          <c:idx val="2"/>
          <c:order val="2"/>
          <c:invertIfNegative val="0"/>
          <c:cat>
            <c:multiLvlStrRef>
              <c:f>Sheet1!$A$7:$E$34</c:f>
              <c:multiLvlStrCache>
                <c:ptCount val="25"/>
                <c:lvl>
                  <c:pt idx="0">
                    <c:v>RETIREMENT</c:v>
                  </c:pt>
                  <c:pt idx="1">
                    <c:v>INTERVAL</c:v>
                  </c:pt>
                  <c:pt idx="2">
                    <c:v>2500.0</c:v>
                  </c:pt>
                  <c:pt idx="3">
                    <c:v>2500.0</c:v>
                  </c:pt>
                  <c:pt idx="4">
                    <c:v>N/A</c:v>
                  </c:pt>
                  <c:pt idx="5">
                    <c:v>7200.0</c:v>
                  </c:pt>
                  <c:pt idx="6">
                    <c:v>2400.0</c:v>
                  </c:pt>
                  <c:pt idx="7">
                    <c:v>2400.0</c:v>
                  </c:pt>
                  <c:pt idx="8">
                    <c:v>1200.0</c:v>
                  </c:pt>
                  <c:pt idx="9">
                    <c:v>1200.0</c:v>
                  </c:pt>
                  <c:pt idx="10">
                    <c:v>2400.0</c:v>
                  </c:pt>
                  <c:pt idx="11">
                    <c:v>2400.0</c:v>
                  </c:pt>
                  <c:pt idx="12">
                    <c:v>2400.0</c:v>
                  </c:pt>
                  <c:pt idx="13">
                    <c:v>2400.0</c:v>
                  </c:pt>
                  <c:pt idx="14">
                    <c:v>2400.0</c:v>
                  </c:pt>
                  <c:pt idx="15">
                    <c:v>2400.0</c:v>
                  </c:pt>
                  <c:pt idx="16">
                    <c:v>3600.0</c:v>
                  </c:pt>
                  <c:pt idx="17">
                    <c:v>3600.0</c:v>
                  </c:pt>
                  <c:pt idx="19">
                    <c:v>17500.0</c:v>
                  </c:pt>
                  <c:pt idx="20">
                    <c:v>17500.0</c:v>
                  </c:pt>
                  <c:pt idx="21">
                    <c:v>15000.0</c:v>
                  </c:pt>
                  <c:pt idx="23">
                    <c:v>15000.0</c:v>
                  </c:pt>
                  <c:pt idx="24">
                    <c:v>15000.0</c:v>
                  </c:pt>
                </c:lvl>
                <c:lvl>
                  <c:pt idx="0">
                    <c:v>OVERHAUL</c:v>
                  </c:pt>
                  <c:pt idx="1">
                    <c:v>INTERVAL</c:v>
                  </c:pt>
                  <c:pt idx="2">
                    <c:v>N/A</c:v>
                  </c:pt>
                  <c:pt idx="3">
                    <c:v>N/A</c:v>
                  </c:pt>
                  <c:pt idx="4">
                    <c:v>1200.0</c:v>
                  </c:pt>
                  <c:pt idx="5">
                    <c:v>3600.0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N/A</c:v>
                  </c:pt>
                  <c:pt idx="13">
                    <c:v>N/A</c:v>
                  </c:pt>
                  <c:pt idx="14">
                    <c:v>N/A</c:v>
                  </c:pt>
                  <c:pt idx="15">
                    <c:v>N/A</c:v>
                  </c:pt>
                  <c:pt idx="16">
                    <c:v>N/A</c:v>
                  </c:pt>
                  <c:pt idx="17">
                    <c:v>N/A</c:v>
                  </c:pt>
                  <c:pt idx="19">
                    <c:v>N/A</c:v>
                  </c:pt>
                  <c:pt idx="20">
                    <c:v>N/A</c:v>
                  </c:pt>
                  <c:pt idx="21">
                    <c:v>N/A</c:v>
                  </c:pt>
                  <c:pt idx="23">
                    <c:v>N/A</c:v>
                  </c:pt>
                  <c:pt idx="24">
                    <c:v>N/A</c:v>
                  </c:pt>
                </c:lvl>
                <c:lvl>
                  <c:pt idx="0">
                    <c:v>COMPONENT</c:v>
                  </c:pt>
                  <c:pt idx="1">
                    <c:v>SERIAL NUMBER</c:v>
                  </c:pt>
                  <c:pt idx="2">
                    <c:v>A-8880</c:v>
                  </c:pt>
                  <c:pt idx="3">
                    <c:v>AFS-9804</c:v>
                  </c:pt>
                  <c:pt idx="4">
                    <c:v>ABG-9525</c:v>
                  </c:pt>
                  <c:pt idx="5">
                    <c:v>TM0081</c:v>
                  </c:pt>
                  <c:pt idx="6">
                    <c:v>TM1917</c:v>
                  </c:pt>
                  <c:pt idx="7">
                    <c:v>TM2246</c:v>
                  </c:pt>
                  <c:pt idx="8">
                    <c:v>LPFS33328</c:v>
                  </c:pt>
                  <c:pt idx="9">
                    <c:v>LPFS33327</c:v>
                  </c:pt>
                  <c:pt idx="10">
                    <c:v>A-9792</c:v>
                  </c:pt>
                  <c:pt idx="11">
                    <c:v>A-9812</c:v>
                  </c:pt>
                  <c:pt idx="12">
                    <c:v>A-FS490</c:v>
                  </c:pt>
                  <c:pt idx="13">
                    <c:v>A-FS492</c:v>
                  </c:pt>
                  <c:pt idx="14">
                    <c:v>DIFS25375</c:v>
                  </c:pt>
                  <c:pt idx="15">
                    <c:v>DIFS-24051</c:v>
                  </c:pt>
                  <c:pt idx="16">
                    <c:v>DIFS-2245</c:v>
                  </c:pt>
                  <c:pt idx="19">
                    <c:v>J1-18668</c:v>
                  </c:pt>
                  <c:pt idx="20">
                    <c:v>J1-1-38592-G-5</c:v>
                  </c:pt>
                  <c:pt idx="21">
                    <c:v>AFS-1522</c:v>
                  </c:pt>
                  <c:pt idx="23">
                    <c:v>K89771-75-7-18-01</c:v>
                  </c:pt>
                  <c:pt idx="24">
                    <c:v>K89771-75-7-18-02</c:v>
                  </c:pt>
                </c:lvl>
                <c:lvl>
                  <c:pt idx="0">
                    <c:v>COMPONENT</c:v>
                  </c:pt>
                  <c:pt idx="1">
                    <c:v>PART NUMBER</c:v>
                  </c:pt>
                  <c:pt idx="2">
                    <c:v>204-011-250-113</c:v>
                  </c:pt>
                  <c:pt idx="3">
                    <c:v>204-011-250-113</c:v>
                  </c:pt>
                  <c:pt idx="4">
                    <c:v>204-012-101-141</c:v>
                  </c:pt>
                  <c:pt idx="5">
                    <c:v>204-001-102-017</c:v>
                  </c:pt>
                  <c:pt idx="6">
                    <c:v>204-012-102-5</c:v>
                  </c:pt>
                  <c:pt idx="7">
                    <c:v>204-012-102-5</c:v>
                  </c:pt>
                  <c:pt idx="8">
                    <c:v>204-310-101-101</c:v>
                  </c:pt>
                  <c:pt idx="9">
                    <c:v>204-310-101-101</c:v>
                  </c:pt>
                  <c:pt idx="10">
                    <c:v>204-012-103-1</c:v>
                  </c:pt>
                  <c:pt idx="11">
                    <c:v>204-012-103-1</c:v>
                  </c:pt>
                  <c:pt idx="12">
                    <c:v>204-012-104-5</c:v>
                  </c:pt>
                  <c:pt idx="13">
                    <c:v>204-012-104-5</c:v>
                  </c:pt>
                  <c:pt idx="14">
                    <c:v>204-012-104-5</c:v>
                  </c:pt>
                  <c:pt idx="15">
                    <c:v>204-012-104-5</c:v>
                  </c:pt>
                  <c:pt idx="16">
                    <c:v>204-011-143-001</c:v>
                  </c:pt>
                  <c:pt idx="17">
                    <c:v>204-011-143-001</c:v>
                  </c:pt>
                  <c:pt idx="19">
                    <c:v>204-011-121-113</c:v>
                  </c:pt>
                  <c:pt idx="20">
                    <c:v>204-011-121-113</c:v>
                  </c:pt>
                  <c:pt idx="21">
                    <c:v>204-011-105-1</c:v>
                  </c:pt>
                  <c:pt idx="23">
                    <c:v>204-011-307-001</c:v>
                  </c:pt>
                  <c:pt idx="24">
                    <c:v>204-011-307-001</c:v>
                  </c:pt>
                </c:lvl>
                <c:lvl>
                  <c:pt idx="0">
                    <c:v>AIRFRAME</c:v>
                  </c:pt>
                  <c:pt idx="1">
                    <c:v>COMPONENTS</c:v>
                  </c:pt>
                  <c:pt idx="2">
                    <c:v>Main Rotor Blade</c:v>
                  </c:pt>
                  <c:pt idx="3">
                    <c:v>Main Rotor Blade</c:v>
                  </c:pt>
                  <c:pt idx="4">
                    <c:v>Main Rotor Hub Assembly</c:v>
                  </c:pt>
                  <c:pt idx="5">
                    <c:v>Main Rotor Yoke</c:v>
                  </c:pt>
                  <c:pt idx="6">
                    <c:v>Main Rotor Inboard Strap Fitting</c:v>
                  </c:pt>
                  <c:pt idx="7">
                    <c:v>Main Rotor Inboard Strap Fitting</c:v>
                  </c:pt>
                  <c:pt idx="8">
                    <c:v>Main Rotor Strap</c:v>
                  </c:pt>
                  <c:pt idx="9">
                    <c:v>Main Rotor Strap</c:v>
                  </c:pt>
                  <c:pt idx="10">
                    <c:v>Main Rotor Outboard Strap Fitting</c:v>
                  </c:pt>
                  <c:pt idx="11">
                    <c:v>Main Rotor Outboard strap Fitting</c:v>
                  </c:pt>
                  <c:pt idx="12">
                    <c:v>Main Rotor Strap Pin IB</c:v>
                  </c:pt>
                  <c:pt idx="13">
                    <c:v>Main Rotor Strap Pin IB</c:v>
                  </c:pt>
                  <c:pt idx="14">
                    <c:v>Main Rotor Strap Pin OB</c:v>
                  </c:pt>
                  <c:pt idx="15">
                    <c:v>Main Rotor Strap Pin OB</c:v>
                  </c:pt>
                  <c:pt idx="16">
                    <c:v>Clevis Drag Brace</c:v>
                  </c:pt>
                  <c:pt idx="17">
                    <c:v>Clevis Drag Brace</c:v>
                  </c:pt>
                  <c:pt idx="19">
                    <c:v>Grip, M/R</c:v>
                  </c:pt>
                  <c:pt idx="20">
                    <c:v>Grip, M/R</c:v>
                  </c:pt>
                  <c:pt idx="21">
                    <c:v>Trunnion, M/R time</c:v>
                  </c:pt>
                  <c:pt idx="23">
                    <c:v>Stabilizer Bar Centerframe</c:v>
                  </c:pt>
                  <c:pt idx="24">
                    <c:v>Stabilizer Bar Centerframe</c:v>
                  </c:pt>
                </c:lvl>
              </c:multiLvlStrCache>
            </c:multiLvlStrRef>
          </c:cat>
          <c:val>
            <c:numRef>
              <c:f>Sheet1!$H$7:$H$34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 formatCode="0.0">
                  <c:v>195</c:v>
                </c:pt>
                <c:pt idx="3" formatCode="0.0">
                  <c:v>203.4</c:v>
                </c:pt>
                <c:pt idx="4" formatCode="0.0">
                  <c:v>233.20000000000073</c:v>
                </c:pt>
                <c:pt idx="5" formatCode="0.0">
                  <c:v>3315</c:v>
                </c:pt>
                <c:pt idx="6" formatCode="0.0">
                  <c:v>2123.5999999999985</c:v>
                </c:pt>
                <c:pt idx="7" formatCode="0.0">
                  <c:v>2123.5999999999985</c:v>
                </c:pt>
                <c:pt idx="8" formatCode="0.0">
                  <c:v>1122</c:v>
                </c:pt>
                <c:pt idx="9" formatCode="0.0">
                  <c:v>1122</c:v>
                </c:pt>
                <c:pt idx="10" formatCode="0.0">
                  <c:v>1980</c:v>
                </c:pt>
                <c:pt idx="11" formatCode="0.0">
                  <c:v>1980</c:v>
                </c:pt>
                <c:pt idx="12" formatCode="0.0">
                  <c:v>2122.9000000000015</c:v>
                </c:pt>
                <c:pt idx="13" formatCode="0.0">
                  <c:v>2122.9000000000015</c:v>
                </c:pt>
                <c:pt idx="14" formatCode="0.0">
                  <c:v>2122.9000000000015</c:v>
                </c:pt>
                <c:pt idx="15" formatCode="0.0">
                  <c:v>2122.9000000000015</c:v>
                </c:pt>
                <c:pt idx="16" formatCode="0.0">
                  <c:v>1112.7999999999993</c:v>
                </c:pt>
                <c:pt idx="17" formatCode="0.0">
                  <c:v>1112.7999999999993</c:v>
                </c:pt>
                <c:pt idx="19" formatCode="0.0">
                  <c:v>532.20000000000073</c:v>
                </c:pt>
                <c:pt idx="20" formatCode="0.0">
                  <c:v>532.20000000000073</c:v>
                </c:pt>
                <c:pt idx="21" formatCode="0.0">
                  <c:v>10544.2</c:v>
                </c:pt>
                <c:pt idx="23" formatCode="0.0">
                  <c:v>13428.3</c:v>
                </c:pt>
                <c:pt idx="24" formatCode="0.0">
                  <c:v>13428.3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0F-41E7-9454-CDC1951DD60D}"/>
            </c:ext>
          </c:extLst>
        </c:ser>
        <c:ser>
          <c:idx val="3"/>
          <c:order val="3"/>
          <c:invertIfNegative val="0"/>
          <c:cat>
            <c:multiLvlStrRef>
              <c:f>Sheet1!$A$7:$E$34</c:f>
              <c:multiLvlStrCache>
                <c:ptCount val="25"/>
                <c:lvl>
                  <c:pt idx="0">
                    <c:v>RETIREMENT</c:v>
                  </c:pt>
                  <c:pt idx="1">
                    <c:v>INTERVAL</c:v>
                  </c:pt>
                  <c:pt idx="2">
                    <c:v>2500.0</c:v>
                  </c:pt>
                  <c:pt idx="3">
                    <c:v>2500.0</c:v>
                  </c:pt>
                  <c:pt idx="4">
                    <c:v>N/A</c:v>
                  </c:pt>
                  <c:pt idx="5">
                    <c:v>7200.0</c:v>
                  </c:pt>
                  <c:pt idx="6">
                    <c:v>2400.0</c:v>
                  </c:pt>
                  <c:pt idx="7">
                    <c:v>2400.0</c:v>
                  </c:pt>
                  <c:pt idx="8">
                    <c:v>1200.0</c:v>
                  </c:pt>
                  <c:pt idx="9">
                    <c:v>1200.0</c:v>
                  </c:pt>
                  <c:pt idx="10">
                    <c:v>2400.0</c:v>
                  </c:pt>
                  <c:pt idx="11">
                    <c:v>2400.0</c:v>
                  </c:pt>
                  <c:pt idx="12">
                    <c:v>2400.0</c:v>
                  </c:pt>
                  <c:pt idx="13">
                    <c:v>2400.0</c:v>
                  </c:pt>
                  <c:pt idx="14">
                    <c:v>2400.0</c:v>
                  </c:pt>
                  <c:pt idx="15">
                    <c:v>2400.0</c:v>
                  </c:pt>
                  <c:pt idx="16">
                    <c:v>3600.0</c:v>
                  </c:pt>
                  <c:pt idx="17">
                    <c:v>3600.0</c:v>
                  </c:pt>
                  <c:pt idx="19">
                    <c:v>17500.0</c:v>
                  </c:pt>
                  <c:pt idx="20">
                    <c:v>17500.0</c:v>
                  </c:pt>
                  <c:pt idx="21">
                    <c:v>15000.0</c:v>
                  </c:pt>
                  <c:pt idx="23">
                    <c:v>15000.0</c:v>
                  </c:pt>
                  <c:pt idx="24">
                    <c:v>15000.0</c:v>
                  </c:pt>
                </c:lvl>
                <c:lvl>
                  <c:pt idx="0">
                    <c:v>OVERHAUL</c:v>
                  </c:pt>
                  <c:pt idx="1">
                    <c:v>INTERVAL</c:v>
                  </c:pt>
                  <c:pt idx="2">
                    <c:v>N/A</c:v>
                  </c:pt>
                  <c:pt idx="3">
                    <c:v>N/A</c:v>
                  </c:pt>
                  <c:pt idx="4">
                    <c:v>1200.0</c:v>
                  </c:pt>
                  <c:pt idx="5">
                    <c:v>3600.0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N/A</c:v>
                  </c:pt>
                  <c:pt idx="13">
                    <c:v>N/A</c:v>
                  </c:pt>
                  <c:pt idx="14">
                    <c:v>N/A</c:v>
                  </c:pt>
                  <c:pt idx="15">
                    <c:v>N/A</c:v>
                  </c:pt>
                  <c:pt idx="16">
                    <c:v>N/A</c:v>
                  </c:pt>
                  <c:pt idx="17">
                    <c:v>N/A</c:v>
                  </c:pt>
                  <c:pt idx="19">
                    <c:v>N/A</c:v>
                  </c:pt>
                  <c:pt idx="20">
                    <c:v>N/A</c:v>
                  </c:pt>
                  <c:pt idx="21">
                    <c:v>N/A</c:v>
                  </c:pt>
                  <c:pt idx="23">
                    <c:v>N/A</c:v>
                  </c:pt>
                  <c:pt idx="24">
                    <c:v>N/A</c:v>
                  </c:pt>
                </c:lvl>
                <c:lvl>
                  <c:pt idx="0">
                    <c:v>COMPONENT</c:v>
                  </c:pt>
                  <c:pt idx="1">
                    <c:v>SERIAL NUMBER</c:v>
                  </c:pt>
                  <c:pt idx="2">
                    <c:v>A-8880</c:v>
                  </c:pt>
                  <c:pt idx="3">
                    <c:v>AFS-9804</c:v>
                  </c:pt>
                  <c:pt idx="4">
                    <c:v>ABG-9525</c:v>
                  </c:pt>
                  <c:pt idx="5">
                    <c:v>TM0081</c:v>
                  </c:pt>
                  <c:pt idx="6">
                    <c:v>TM1917</c:v>
                  </c:pt>
                  <c:pt idx="7">
                    <c:v>TM2246</c:v>
                  </c:pt>
                  <c:pt idx="8">
                    <c:v>LPFS33328</c:v>
                  </c:pt>
                  <c:pt idx="9">
                    <c:v>LPFS33327</c:v>
                  </c:pt>
                  <c:pt idx="10">
                    <c:v>A-9792</c:v>
                  </c:pt>
                  <c:pt idx="11">
                    <c:v>A-9812</c:v>
                  </c:pt>
                  <c:pt idx="12">
                    <c:v>A-FS490</c:v>
                  </c:pt>
                  <c:pt idx="13">
                    <c:v>A-FS492</c:v>
                  </c:pt>
                  <c:pt idx="14">
                    <c:v>DIFS25375</c:v>
                  </c:pt>
                  <c:pt idx="15">
                    <c:v>DIFS-24051</c:v>
                  </c:pt>
                  <c:pt idx="16">
                    <c:v>DIFS-2245</c:v>
                  </c:pt>
                  <c:pt idx="19">
                    <c:v>J1-18668</c:v>
                  </c:pt>
                  <c:pt idx="20">
                    <c:v>J1-1-38592-G-5</c:v>
                  </c:pt>
                  <c:pt idx="21">
                    <c:v>AFS-1522</c:v>
                  </c:pt>
                  <c:pt idx="23">
                    <c:v>K89771-75-7-18-01</c:v>
                  </c:pt>
                  <c:pt idx="24">
                    <c:v>K89771-75-7-18-02</c:v>
                  </c:pt>
                </c:lvl>
                <c:lvl>
                  <c:pt idx="0">
                    <c:v>COMPONENT</c:v>
                  </c:pt>
                  <c:pt idx="1">
                    <c:v>PART NUMBER</c:v>
                  </c:pt>
                  <c:pt idx="2">
                    <c:v>204-011-250-113</c:v>
                  </c:pt>
                  <c:pt idx="3">
                    <c:v>204-011-250-113</c:v>
                  </c:pt>
                  <c:pt idx="4">
                    <c:v>204-012-101-141</c:v>
                  </c:pt>
                  <c:pt idx="5">
                    <c:v>204-001-102-017</c:v>
                  </c:pt>
                  <c:pt idx="6">
                    <c:v>204-012-102-5</c:v>
                  </c:pt>
                  <c:pt idx="7">
                    <c:v>204-012-102-5</c:v>
                  </c:pt>
                  <c:pt idx="8">
                    <c:v>204-310-101-101</c:v>
                  </c:pt>
                  <c:pt idx="9">
                    <c:v>204-310-101-101</c:v>
                  </c:pt>
                  <c:pt idx="10">
                    <c:v>204-012-103-1</c:v>
                  </c:pt>
                  <c:pt idx="11">
                    <c:v>204-012-103-1</c:v>
                  </c:pt>
                  <c:pt idx="12">
                    <c:v>204-012-104-5</c:v>
                  </c:pt>
                  <c:pt idx="13">
                    <c:v>204-012-104-5</c:v>
                  </c:pt>
                  <c:pt idx="14">
                    <c:v>204-012-104-5</c:v>
                  </c:pt>
                  <c:pt idx="15">
                    <c:v>204-012-104-5</c:v>
                  </c:pt>
                  <c:pt idx="16">
                    <c:v>204-011-143-001</c:v>
                  </c:pt>
                  <c:pt idx="17">
                    <c:v>204-011-143-001</c:v>
                  </c:pt>
                  <c:pt idx="19">
                    <c:v>204-011-121-113</c:v>
                  </c:pt>
                  <c:pt idx="20">
                    <c:v>204-011-121-113</c:v>
                  </c:pt>
                  <c:pt idx="21">
                    <c:v>204-011-105-1</c:v>
                  </c:pt>
                  <c:pt idx="23">
                    <c:v>204-011-307-001</c:v>
                  </c:pt>
                  <c:pt idx="24">
                    <c:v>204-011-307-001</c:v>
                  </c:pt>
                </c:lvl>
                <c:lvl>
                  <c:pt idx="0">
                    <c:v>AIRFRAME</c:v>
                  </c:pt>
                  <c:pt idx="1">
                    <c:v>COMPONENTS</c:v>
                  </c:pt>
                  <c:pt idx="2">
                    <c:v>Main Rotor Blade</c:v>
                  </c:pt>
                  <c:pt idx="3">
                    <c:v>Main Rotor Blade</c:v>
                  </c:pt>
                  <c:pt idx="4">
                    <c:v>Main Rotor Hub Assembly</c:v>
                  </c:pt>
                  <c:pt idx="5">
                    <c:v>Main Rotor Yoke</c:v>
                  </c:pt>
                  <c:pt idx="6">
                    <c:v>Main Rotor Inboard Strap Fitting</c:v>
                  </c:pt>
                  <c:pt idx="7">
                    <c:v>Main Rotor Inboard Strap Fitting</c:v>
                  </c:pt>
                  <c:pt idx="8">
                    <c:v>Main Rotor Strap</c:v>
                  </c:pt>
                  <c:pt idx="9">
                    <c:v>Main Rotor Strap</c:v>
                  </c:pt>
                  <c:pt idx="10">
                    <c:v>Main Rotor Outboard Strap Fitting</c:v>
                  </c:pt>
                  <c:pt idx="11">
                    <c:v>Main Rotor Outboard strap Fitting</c:v>
                  </c:pt>
                  <c:pt idx="12">
                    <c:v>Main Rotor Strap Pin IB</c:v>
                  </c:pt>
                  <c:pt idx="13">
                    <c:v>Main Rotor Strap Pin IB</c:v>
                  </c:pt>
                  <c:pt idx="14">
                    <c:v>Main Rotor Strap Pin OB</c:v>
                  </c:pt>
                  <c:pt idx="15">
                    <c:v>Main Rotor Strap Pin OB</c:v>
                  </c:pt>
                  <c:pt idx="16">
                    <c:v>Clevis Drag Brace</c:v>
                  </c:pt>
                  <c:pt idx="17">
                    <c:v>Clevis Drag Brace</c:v>
                  </c:pt>
                  <c:pt idx="19">
                    <c:v>Grip, M/R</c:v>
                  </c:pt>
                  <c:pt idx="20">
                    <c:v>Grip, M/R</c:v>
                  </c:pt>
                  <c:pt idx="21">
                    <c:v>Trunnion, M/R time</c:v>
                  </c:pt>
                  <c:pt idx="23">
                    <c:v>Stabilizer Bar Centerframe</c:v>
                  </c:pt>
                  <c:pt idx="24">
                    <c:v>Stabilizer Bar Centerframe</c:v>
                  </c:pt>
                </c:lvl>
              </c:multiLvlStrCache>
            </c:multiLvlStrRef>
          </c:cat>
          <c:val>
            <c:numRef>
              <c:f>Sheet1!$I$7:$I$34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 formatCode="0.0">
                  <c:v>18371</c:v>
                </c:pt>
                <c:pt idx="3" formatCode="0.0">
                  <c:v>18379.400000000001</c:v>
                </c:pt>
                <c:pt idx="4" formatCode="0.0">
                  <c:v>18409.2</c:v>
                </c:pt>
                <c:pt idx="5" formatCode="0.0">
                  <c:v>21491</c:v>
                </c:pt>
                <c:pt idx="6" formatCode="0.0">
                  <c:v>20299.599999999999</c:v>
                </c:pt>
                <c:pt idx="7" formatCode="0.0">
                  <c:v>20299.599999999999</c:v>
                </c:pt>
                <c:pt idx="8" formatCode="0.0">
                  <c:v>19298</c:v>
                </c:pt>
                <c:pt idx="9" formatCode="0.0">
                  <c:v>19298</c:v>
                </c:pt>
                <c:pt idx="10" formatCode="0.0">
                  <c:v>20156</c:v>
                </c:pt>
                <c:pt idx="11" formatCode="0.0">
                  <c:v>20156</c:v>
                </c:pt>
                <c:pt idx="12" formatCode="0.0">
                  <c:v>20298.900000000001</c:v>
                </c:pt>
                <c:pt idx="13" formatCode="0.0">
                  <c:v>20298.900000000001</c:v>
                </c:pt>
                <c:pt idx="14" formatCode="0.0">
                  <c:v>20298.900000000001</c:v>
                </c:pt>
                <c:pt idx="15" formatCode="0.0">
                  <c:v>20298.900000000001</c:v>
                </c:pt>
                <c:pt idx="16" formatCode="0.0">
                  <c:v>19288.8</c:v>
                </c:pt>
                <c:pt idx="17" formatCode="0.0">
                  <c:v>19288.8</c:v>
                </c:pt>
                <c:pt idx="19" formatCode="0.0">
                  <c:v>18708.2</c:v>
                </c:pt>
                <c:pt idx="20" formatCode="0.0">
                  <c:v>18708.2</c:v>
                </c:pt>
                <c:pt idx="21" formatCode="0.0">
                  <c:v>28720.2</c:v>
                </c:pt>
                <c:pt idx="23" formatCode="0.0">
                  <c:v>31604.3</c:v>
                </c:pt>
                <c:pt idx="24" formatCode="0.0">
                  <c:v>31604.3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0F-41E7-9454-CDC1951DD60D}"/>
            </c:ext>
          </c:extLst>
        </c:ser>
        <c:ser>
          <c:idx val="4"/>
          <c:order val="4"/>
          <c:invertIfNegative val="0"/>
          <c:cat>
            <c:multiLvlStrRef>
              <c:f>Sheet1!$A$7:$E$34</c:f>
              <c:multiLvlStrCache>
                <c:ptCount val="25"/>
                <c:lvl>
                  <c:pt idx="0">
                    <c:v>RETIREMENT</c:v>
                  </c:pt>
                  <c:pt idx="1">
                    <c:v>INTERVAL</c:v>
                  </c:pt>
                  <c:pt idx="2">
                    <c:v>2500.0</c:v>
                  </c:pt>
                  <c:pt idx="3">
                    <c:v>2500.0</c:v>
                  </c:pt>
                  <c:pt idx="4">
                    <c:v>N/A</c:v>
                  </c:pt>
                  <c:pt idx="5">
                    <c:v>7200.0</c:v>
                  </c:pt>
                  <c:pt idx="6">
                    <c:v>2400.0</c:v>
                  </c:pt>
                  <c:pt idx="7">
                    <c:v>2400.0</c:v>
                  </c:pt>
                  <c:pt idx="8">
                    <c:v>1200.0</c:v>
                  </c:pt>
                  <c:pt idx="9">
                    <c:v>1200.0</c:v>
                  </c:pt>
                  <c:pt idx="10">
                    <c:v>2400.0</c:v>
                  </c:pt>
                  <c:pt idx="11">
                    <c:v>2400.0</c:v>
                  </c:pt>
                  <c:pt idx="12">
                    <c:v>2400.0</c:v>
                  </c:pt>
                  <c:pt idx="13">
                    <c:v>2400.0</c:v>
                  </c:pt>
                  <c:pt idx="14">
                    <c:v>2400.0</c:v>
                  </c:pt>
                  <c:pt idx="15">
                    <c:v>2400.0</c:v>
                  </c:pt>
                  <c:pt idx="16">
                    <c:v>3600.0</c:v>
                  </c:pt>
                  <c:pt idx="17">
                    <c:v>3600.0</c:v>
                  </c:pt>
                  <c:pt idx="19">
                    <c:v>17500.0</c:v>
                  </c:pt>
                  <c:pt idx="20">
                    <c:v>17500.0</c:v>
                  </c:pt>
                  <c:pt idx="21">
                    <c:v>15000.0</c:v>
                  </c:pt>
                  <c:pt idx="23">
                    <c:v>15000.0</c:v>
                  </c:pt>
                  <c:pt idx="24">
                    <c:v>15000.0</c:v>
                  </c:pt>
                </c:lvl>
                <c:lvl>
                  <c:pt idx="0">
                    <c:v>OVERHAUL</c:v>
                  </c:pt>
                  <c:pt idx="1">
                    <c:v>INTERVAL</c:v>
                  </c:pt>
                  <c:pt idx="2">
                    <c:v>N/A</c:v>
                  </c:pt>
                  <c:pt idx="3">
                    <c:v>N/A</c:v>
                  </c:pt>
                  <c:pt idx="4">
                    <c:v>1200.0</c:v>
                  </c:pt>
                  <c:pt idx="5">
                    <c:v>3600.0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N/A</c:v>
                  </c:pt>
                  <c:pt idx="13">
                    <c:v>N/A</c:v>
                  </c:pt>
                  <c:pt idx="14">
                    <c:v>N/A</c:v>
                  </c:pt>
                  <c:pt idx="15">
                    <c:v>N/A</c:v>
                  </c:pt>
                  <c:pt idx="16">
                    <c:v>N/A</c:v>
                  </c:pt>
                  <c:pt idx="17">
                    <c:v>N/A</c:v>
                  </c:pt>
                  <c:pt idx="19">
                    <c:v>N/A</c:v>
                  </c:pt>
                  <c:pt idx="20">
                    <c:v>N/A</c:v>
                  </c:pt>
                  <c:pt idx="21">
                    <c:v>N/A</c:v>
                  </c:pt>
                  <c:pt idx="23">
                    <c:v>N/A</c:v>
                  </c:pt>
                  <c:pt idx="24">
                    <c:v>N/A</c:v>
                  </c:pt>
                </c:lvl>
                <c:lvl>
                  <c:pt idx="0">
                    <c:v>COMPONENT</c:v>
                  </c:pt>
                  <c:pt idx="1">
                    <c:v>SERIAL NUMBER</c:v>
                  </c:pt>
                  <c:pt idx="2">
                    <c:v>A-8880</c:v>
                  </c:pt>
                  <c:pt idx="3">
                    <c:v>AFS-9804</c:v>
                  </c:pt>
                  <c:pt idx="4">
                    <c:v>ABG-9525</c:v>
                  </c:pt>
                  <c:pt idx="5">
                    <c:v>TM0081</c:v>
                  </c:pt>
                  <c:pt idx="6">
                    <c:v>TM1917</c:v>
                  </c:pt>
                  <c:pt idx="7">
                    <c:v>TM2246</c:v>
                  </c:pt>
                  <c:pt idx="8">
                    <c:v>LPFS33328</c:v>
                  </c:pt>
                  <c:pt idx="9">
                    <c:v>LPFS33327</c:v>
                  </c:pt>
                  <c:pt idx="10">
                    <c:v>A-9792</c:v>
                  </c:pt>
                  <c:pt idx="11">
                    <c:v>A-9812</c:v>
                  </c:pt>
                  <c:pt idx="12">
                    <c:v>A-FS490</c:v>
                  </c:pt>
                  <c:pt idx="13">
                    <c:v>A-FS492</c:v>
                  </c:pt>
                  <c:pt idx="14">
                    <c:v>DIFS25375</c:v>
                  </c:pt>
                  <c:pt idx="15">
                    <c:v>DIFS-24051</c:v>
                  </c:pt>
                  <c:pt idx="16">
                    <c:v>DIFS-2245</c:v>
                  </c:pt>
                  <c:pt idx="19">
                    <c:v>J1-18668</c:v>
                  </c:pt>
                  <c:pt idx="20">
                    <c:v>J1-1-38592-G-5</c:v>
                  </c:pt>
                  <c:pt idx="21">
                    <c:v>AFS-1522</c:v>
                  </c:pt>
                  <c:pt idx="23">
                    <c:v>K89771-75-7-18-01</c:v>
                  </c:pt>
                  <c:pt idx="24">
                    <c:v>K89771-75-7-18-02</c:v>
                  </c:pt>
                </c:lvl>
                <c:lvl>
                  <c:pt idx="0">
                    <c:v>COMPONENT</c:v>
                  </c:pt>
                  <c:pt idx="1">
                    <c:v>PART NUMBER</c:v>
                  </c:pt>
                  <c:pt idx="2">
                    <c:v>204-011-250-113</c:v>
                  </c:pt>
                  <c:pt idx="3">
                    <c:v>204-011-250-113</c:v>
                  </c:pt>
                  <c:pt idx="4">
                    <c:v>204-012-101-141</c:v>
                  </c:pt>
                  <c:pt idx="5">
                    <c:v>204-001-102-017</c:v>
                  </c:pt>
                  <c:pt idx="6">
                    <c:v>204-012-102-5</c:v>
                  </c:pt>
                  <c:pt idx="7">
                    <c:v>204-012-102-5</c:v>
                  </c:pt>
                  <c:pt idx="8">
                    <c:v>204-310-101-101</c:v>
                  </c:pt>
                  <c:pt idx="9">
                    <c:v>204-310-101-101</c:v>
                  </c:pt>
                  <c:pt idx="10">
                    <c:v>204-012-103-1</c:v>
                  </c:pt>
                  <c:pt idx="11">
                    <c:v>204-012-103-1</c:v>
                  </c:pt>
                  <c:pt idx="12">
                    <c:v>204-012-104-5</c:v>
                  </c:pt>
                  <c:pt idx="13">
                    <c:v>204-012-104-5</c:v>
                  </c:pt>
                  <c:pt idx="14">
                    <c:v>204-012-104-5</c:v>
                  </c:pt>
                  <c:pt idx="15">
                    <c:v>204-012-104-5</c:v>
                  </c:pt>
                  <c:pt idx="16">
                    <c:v>204-011-143-001</c:v>
                  </c:pt>
                  <c:pt idx="17">
                    <c:v>204-011-143-001</c:v>
                  </c:pt>
                  <c:pt idx="19">
                    <c:v>204-011-121-113</c:v>
                  </c:pt>
                  <c:pt idx="20">
                    <c:v>204-011-121-113</c:v>
                  </c:pt>
                  <c:pt idx="21">
                    <c:v>204-011-105-1</c:v>
                  </c:pt>
                  <c:pt idx="23">
                    <c:v>204-011-307-001</c:v>
                  </c:pt>
                  <c:pt idx="24">
                    <c:v>204-011-307-001</c:v>
                  </c:pt>
                </c:lvl>
                <c:lvl>
                  <c:pt idx="0">
                    <c:v>AIRFRAME</c:v>
                  </c:pt>
                  <c:pt idx="1">
                    <c:v>COMPONENTS</c:v>
                  </c:pt>
                  <c:pt idx="2">
                    <c:v>Main Rotor Blade</c:v>
                  </c:pt>
                  <c:pt idx="3">
                    <c:v>Main Rotor Blade</c:v>
                  </c:pt>
                  <c:pt idx="4">
                    <c:v>Main Rotor Hub Assembly</c:v>
                  </c:pt>
                  <c:pt idx="5">
                    <c:v>Main Rotor Yoke</c:v>
                  </c:pt>
                  <c:pt idx="6">
                    <c:v>Main Rotor Inboard Strap Fitting</c:v>
                  </c:pt>
                  <c:pt idx="7">
                    <c:v>Main Rotor Inboard Strap Fitting</c:v>
                  </c:pt>
                  <c:pt idx="8">
                    <c:v>Main Rotor Strap</c:v>
                  </c:pt>
                  <c:pt idx="9">
                    <c:v>Main Rotor Strap</c:v>
                  </c:pt>
                  <c:pt idx="10">
                    <c:v>Main Rotor Outboard Strap Fitting</c:v>
                  </c:pt>
                  <c:pt idx="11">
                    <c:v>Main Rotor Outboard strap Fitting</c:v>
                  </c:pt>
                  <c:pt idx="12">
                    <c:v>Main Rotor Strap Pin IB</c:v>
                  </c:pt>
                  <c:pt idx="13">
                    <c:v>Main Rotor Strap Pin IB</c:v>
                  </c:pt>
                  <c:pt idx="14">
                    <c:v>Main Rotor Strap Pin OB</c:v>
                  </c:pt>
                  <c:pt idx="15">
                    <c:v>Main Rotor Strap Pin OB</c:v>
                  </c:pt>
                  <c:pt idx="16">
                    <c:v>Clevis Drag Brace</c:v>
                  </c:pt>
                  <c:pt idx="17">
                    <c:v>Clevis Drag Brace</c:v>
                  </c:pt>
                  <c:pt idx="19">
                    <c:v>Grip, M/R</c:v>
                  </c:pt>
                  <c:pt idx="20">
                    <c:v>Grip, M/R</c:v>
                  </c:pt>
                  <c:pt idx="21">
                    <c:v>Trunnion, M/R time</c:v>
                  </c:pt>
                  <c:pt idx="23">
                    <c:v>Stabilizer Bar Centerframe</c:v>
                  </c:pt>
                  <c:pt idx="24">
                    <c:v>Stabilizer Bar Centerframe</c:v>
                  </c:pt>
                </c:lvl>
              </c:multiLvlStrCache>
            </c:multiLvlStrRef>
          </c:cat>
          <c:val>
            <c:numRef>
              <c:f>Sheet1!$J$7:$J$34</c:f>
              <c:numCache>
                <c:formatCode>General</c:formatCode>
                <c:ptCount val="28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0F-41E7-9454-CDC1951DD60D}"/>
            </c:ext>
          </c:extLst>
        </c:ser>
        <c:ser>
          <c:idx val="5"/>
          <c:order val="5"/>
          <c:invertIfNegative val="0"/>
          <c:cat>
            <c:multiLvlStrRef>
              <c:f>Sheet1!$A$7:$E$34</c:f>
              <c:multiLvlStrCache>
                <c:ptCount val="25"/>
                <c:lvl>
                  <c:pt idx="0">
                    <c:v>RETIREMENT</c:v>
                  </c:pt>
                  <c:pt idx="1">
                    <c:v>INTERVAL</c:v>
                  </c:pt>
                  <c:pt idx="2">
                    <c:v>2500.0</c:v>
                  </c:pt>
                  <c:pt idx="3">
                    <c:v>2500.0</c:v>
                  </c:pt>
                  <c:pt idx="4">
                    <c:v>N/A</c:v>
                  </c:pt>
                  <c:pt idx="5">
                    <c:v>7200.0</c:v>
                  </c:pt>
                  <c:pt idx="6">
                    <c:v>2400.0</c:v>
                  </c:pt>
                  <c:pt idx="7">
                    <c:v>2400.0</c:v>
                  </c:pt>
                  <c:pt idx="8">
                    <c:v>1200.0</c:v>
                  </c:pt>
                  <c:pt idx="9">
                    <c:v>1200.0</c:v>
                  </c:pt>
                  <c:pt idx="10">
                    <c:v>2400.0</c:v>
                  </c:pt>
                  <c:pt idx="11">
                    <c:v>2400.0</c:v>
                  </c:pt>
                  <c:pt idx="12">
                    <c:v>2400.0</c:v>
                  </c:pt>
                  <c:pt idx="13">
                    <c:v>2400.0</c:v>
                  </c:pt>
                  <c:pt idx="14">
                    <c:v>2400.0</c:v>
                  </c:pt>
                  <c:pt idx="15">
                    <c:v>2400.0</c:v>
                  </c:pt>
                  <c:pt idx="16">
                    <c:v>3600.0</c:v>
                  </c:pt>
                  <c:pt idx="17">
                    <c:v>3600.0</c:v>
                  </c:pt>
                  <c:pt idx="19">
                    <c:v>17500.0</c:v>
                  </c:pt>
                  <c:pt idx="20">
                    <c:v>17500.0</c:v>
                  </c:pt>
                  <c:pt idx="21">
                    <c:v>15000.0</c:v>
                  </c:pt>
                  <c:pt idx="23">
                    <c:v>15000.0</c:v>
                  </c:pt>
                  <c:pt idx="24">
                    <c:v>15000.0</c:v>
                  </c:pt>
                </c:lvl>
                <c:lvl>
                  <c:pt idx="0">
                    <c:v>OVERHAUL</c:v>
                  </c:pt>
                  <c:pt idx="1">
                    <c:v>INTERVAL</c:v>
                  </c:pt>
                  <c:pt idx="2">
                    <c:v>N/A</c:v>
                  </c:pt>
                  <c:pt idx="3">
                    <c:v>N/A</c:v>
                  </c:pt>
                  <c:pt idx="4">
                    <c:v>1200.0</c:v>
                  </c:pt>
                  <c:pt idx="5">
                    <c:v>3600.0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N/A</c:v>
                  </c:pt>
                  <c:pt idx="13">
                    <c:v>N/A</c:v>
                  </c:pt>
                  <c:pt idx="14">
                    <c:v>N/A</c:v>
                  </c:pt>
                  <c:pt idx="15">
                    <c:v>N/A</c:v>
                  </c:pt>
                  <c:pt idx="16">
                    <c:v>N/A</c:v>
                  </c:pt>
                  <c:pt idx="17">
                    <c:v>N/A</c:v>
                  </c:pt>
                  <c:pt idx="19">
                    <c:v>N/A</c:v>
                  </c:pt>
                  <c:pt idx="20">
                    <c:v>N/A</c:v>
                  </c:pt>
                  <c:pt idx="21">
                    <c:v>N/A</c:v>
                  </c:pt>
                  <c:pt idx="23">
                    <c:v>N/A</c:v>
                  </c:pt>
                  <c:pt idx="24">
                    <c:v>N/A</c:v>
                  </c:pt>
                </c:lvl>
                <c:lvl>
                  <c:pt idx="0">
                    <c:v>COMPONENT</c:v>
                  </c:pt>
                  <c:pt idx="1">
                    <c:v>SERIAL NUMBER</c:v>
                  </c:pt>
                  <c:pt idx="2">
                    <c:v>A-8880</c:v>
                  </c:pt>
                  <c:pt idx="3">
                    <c:v>AFS-9804</c:v>
                  </c:pt>
                  <c:pt idx="4">
                    <c:v>ABG-9525</c:v>
                  </c:pt>
                  <c:pt idx="5">
                    <c:v>TM0081</c:v>
                  </c:pt>
                  <c:pt idx="6">
                    <c:v>TM1917</c:v>
                  </c:pt>
                  <c:pt idx="7">
                    <c:v>TM2246</c:v>
                  </c:pt>
                  <c:pt idx="8">
                    <c:v>LPFS33328</c:v>
                  </c:pt>
                  <c:pt idx="9">
                    <c:v>LPFS33327</c:v>
                  </c:pt>
                  <c:pt idx="10">
                    <c:v>A-9792</c:v>
                  </c:pt>
                  <c:pt idx="11">
                    <c:v>A-9812</c:v>
                  </c:pt>
                  <c:pt idx="12">
                    <c:v>A-FS490</c:v>
                  </c:pt>
                  <c:pt idx="13">
                    <c:v>A-FS492</c:v>
                  </c:pt>
                  <c:pt idx="14">
                    <c:v>DIFS25375</c:v>
                  </c:pt>
                  <c:pt idx="15">
                    <c:v>DIFS-24051</c:v>
                  </c:pt>
                  <c:pt idx="16">
                    <c:v>DIFS-2245</c:v>
                  </c:pt>
                  <c:pt idx="19">
                    <c:v>J1-18668</c:v>
                  </c:pt>
                  <c:pt idx="20">
                    <c:v>J1-1-38592-G-5</c:v>
                  </c:pt>
                  <c:pt idx="21">
                    <c:v>AFS-1522</c:v>
                  </c:pt>
                  <c:pt idx="23">
                    <c:v>K89771-75-7-18-01</c:v>
                  </c:pt>
                  <c:pt idx="24">
                    <c:v>K89771-75-7-18-02</c:v>
                  </c:pt>
                </c:lvl>
                <c:lvl>
                  <c:pt idx="0">
                    <c:v>COMPONENT</c:v>
                  </c:pt>
                  <c:pt idx="1">
                    <c:v>PART NUMBER</c:v>
                  </c:pt>
                  <c:pt idx="2">
                    <c:v>204-011-250-113</c:v>
                  </c:pt>
                  <c:pt idx="3">
                    <c:v>204-011-250-113</c:v>
                  </c:pt>
                  <c:pt idx="4">
                    <c:v>204-012-101-141</c:v>
                  </c:pt>
                  <c:pt idx="5">
                    <c:v>204-001-102-017</c:v>
                  </c:pt>
                  <c:pt idx="6">
                    <c:v>204-012-102-5</c:v>
                  </c:pt>
                  <c:pt idx="7">
                    <c:v>204-012-102-5</c:v>
                  </c:pt>
                  <c:pt idx="8">
                    <c:v>204-310-101-101</c:v>
                  </c:pt>
                  <c:pt idx="9">
                    <c:v>204-310-101-101</c:v>
                  </c:pt>
                  <c:pt idx="10">
                    <c:v>204-012-103-1</c:v>
                  </c:pt>
                  <c:pt idx="11">
                    <c:v>204-012-103-1</c:v>
                  </c:pt>
                  <c:pt idx="12">
                    <c:v>204-012-104-5</c:v>
                  </c:pt>
                  <c:pt idx="13">
                    <c:v>204-012-104-5</c:v>
                  </c:pt>
                  <c:pt idx="14">
                    <c:v>204-012-104-5</c:v>
                  </c:pt>
                  <c:pt idx="15">
                    <c:v>204-012-104-5</c:v>
                  </c:pt>
                  <c:pt idx="16">
                    <c:v>204-011-143-001</c:v>
                  </c:pt>
                  <c:pt idx="17">
                    <c:v>204-011-143-001</c:v>
                  </c:pt>
                  <c:pt idx="19">
                    <c:v>204-011-121-113</c:v>
                  </c:pt>
                  <c:pt idx="20">
                    <c:v>204-011-121-113</c:v>
                  </c:pt>
                  <c:pt idx="21">
                    <c:v>204-011-105-1</c:v>
                  </c:pt>
                  <c:pt idx="23">
                    <c:v>204-011-307-001</c:v>
                  </c:pt>
                  <c:pt idx="24">
                    <c:v>204-011-307-001</c:v>
                  </c:pt>
                </c:lvl>
                <c:lvl>
                  <c:pt idx="0">
                    <c:v>AIRFRAME</c:v>
                  </c:pt>
                  <c:pt idx="1">
                    <c:v>COMPONENTS</c:v>
                  </c:pt>
                  <c:pt idx="2">
                    <c:v>Main Rotor Blade</c:v>
                  </c:pt>
                  <c:pt idx="3">
                    <c:v>Main Rotor Blade</c:v>
                  </c:pt>
                  <c:pt idx="4">
                    <c:v>Main Rotor Hub Assembly</c:v>
                  </c:pt>
                  <c:pt idx="5">
                    <c:v>Main Rotor Yoke</c:v>
                  </c:pt>
                  <c:pt idx="6">
                    <c:v>Main Rotor Inboard Strap Fitting</c:v>
                  </c:pt>
                  <c:pt idx="7">
                    <c:v>Main Rotor Inboard Strap Fitting</c:v>
                  </c:pt>
                  <c:pt idx="8">
                    <c:v>Main Rotor Strap</c:v>
                  </c:pt>
                  <c:pt idx="9">
                    <c:v>Main Rotor Strap</c:v>
                  </c:pt>
                  <c:pt idx="10">
                    <c:v>Main Rotor Outboard Strap Fitting</c:v>
                  </c:pt>
                  <c:pt idx="11">
                    <c:v>Main Rotor Outboard strap Fitting</c:v>
                  </c:pt>
                  <c:pt idx="12">
                    <c:v>Main Rotor Strap Pin IB</c:v>
                  </c:pt>
                  <c:pt idx="13">
                    <c:v>Main Rotor Strap Pin IB</c:v>
                  </c:pt>
                  <c:pt idx="14">
                    <c:v>Main Rotor Strap Pin OB</c:v>
                  </c:pt>
                  <c:pt idx="15">
                    <c:v>Main Rotor Strap Pin OB</c:v>
                  </c:pt>
                  <c:pt idx="16">
                    <c:v>Clevis Drag Brace</c:v>
                  </c:pt>
                  <c:pt idx="17">
                    <c:v>Clevis Drag Brace</c:v>
                  </c:pt>
                  <c:pt idx="19">
                    <c:v>Grip, M/R</c:v>
                  </c:pt>
                  <c:pt idx="20">
                    <c:v>Grip, M/R</c:v>
                  </c:pt>
                  <c:pt idx="21">
                    <c:v>Trunnion, M/R time</c:v>
                  </c:pt>
                  <c:pt idx="23">
                    <c:v>Stabilizer Bar Centerframe</c:v>
                  </c:pt>
                  <c:pt idx="24">
                    <c:v>Stabilizer Bar Centerframe</c:v>
                  </c:pt>
                </c:lvl>
              </c:multiLvlStrCache>
            </c:multiLvlStrRef>
          </c:cat>
          <c:val>
            <c:numRef>
              <c:f>Sheet1!$K$7:$K$34</c:f>
              <c:numCache>
                <c:formatCode>General</c:formatCode>
                <c:ptCount val="28"/>
                <c:pt idx="0">
                  <c:v>5100.1399999999994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0F-41E7-9454-CDC1951DD60D}"/>
            </c:ext>
          </c:extLst>
        </c:ser>
        <c:ser>
          <c:idx val="6"/>
          <c:order val="6"/>
          <c:invertIfNegative val="0"/>
          <c:cat>
            <c:multiLvlStrRef>
              <c:f>Sheet1!$A$7:$E$34</c:f>
              <c:multiLvlStrCache>
                <c:ptCount val="25"/>
                <c:lvl>
                  <c:pt idx="0">
                    <c:v>RETIREMENT</c:v>
                  </c:pt>
                  <c:pt idx="1">
                    <c:v>INTERVAL</c:v>
                  </c:pt>
                  <c:pt idx="2">
                    <c:v>2500.0</c:v>
                  </c:pt>
                  <c:pt idx="3">
                    <c:v>2500.0</c:v>
                  </c:pt>
                  <c:pt idx="4">
                    <c:v>N/A</c:v>
                  </c:pt>
                  <c:pt idx="5">
                    <c:v>7200.0</c:v>
                  </c:pt>
                  <c:pt idx="6">
                    <c:v>2400.0</c:v>
                  </c:pt>
                  <c:pt idx="7">
                    <c:v>2400.0</c:v>
                  </c:pt>
                  <c:pt idx="8">
                    <c:v>1200.0</c:v>
                  </c:pt>
                  <c:pt idx="9">
                    <c:v>1200.0</c:v>
                  </c:pt>
                  <c:pt idx="10">
                    <c:v>2400.0</c:v>
                  </c:pt>
                  <c:pt idx="11">
                    <c:v>2400.0</c:v>
                  </c:pt>
                  <c:pt idx="12">
                    <c:v>2400.0</c:v>
                  </c:pt>
                  <c:pt idx="13">
                    <c:v>2400.0</c:v>
                  </c:pt>
                  <c:pt idx="14">
                    <c:v>2400.0</c:v>
                  </c:pt>
                  <c:pt idx="15">
                    <c:v>2400.0</c:v>
                  </c:pt>
                  <c:pt idx="16">
                    <c:v>3600.0</c:v>
                  </c:pt>
                  <c:pt idx="17">
                    <c:v>3600.0</c:v>
                  </c:pt>
                  <c:pt idx="19">
                    <c:v>17500.0</c:v>
                  </c:pt>
                  <c:pt idx="20">
                    <c:v>17500.0</c:v>
                  </c:pt>
                  <c:pt idx="21">
                    <c:v>15000.0</c:v>
                  </c:pt>
                  <c:pt idx="23">
                    <c:v>15000.0</c:v>
                  </c:pt>
                  <c:pt idx="24">
                    <c:v>15000.0</c:v>
                  </c:pt>
                </c:lvl>
                <c:lvl>
                  <c:pt idx="0">
                    <c:v>OVERHAUL</c:v>
                  </c:pt>
                  <c:pt idx="1">
                    <c:v>INTERVAL</c:v>
                  </c:pt>
                  <c:pt idx="2">
                    <c:v>N/A</c:v>
                  </c:pt>
                  <c:pt idx="3">
                    <c:v>N/A</c:v>
                  </c:pt>
                  <c:pt idx="4">
                    <c:v>1200.0</c:v>
                  </c:pt>
                  <c:pt idx="5">
                    <c:v>3600.0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N/A</c:v>
                  </c:pt>
                  <c:pt idx="13">
                    <c:v>N/A</c:v>
                  </c:pt>
                  <c:pt idx="14">
                    <c:v>N/A</c:v>
                  </c:pt>
                  <c:pt idx="15">
                    <c:v>N/A</c:v>
                  </c:pt>
                  <c:pt idx="16">
                    <c:v>N/A</c:v>
                  </c:pt>
                  <c:pt idx="17">
                    <c:v>N/A</c:v>
                  </c:pt>
                  <c:pt idx="19">
                    <c:v>N/A</c:v>
                  </c:pt>
                  <c:pt idx="20">
                    <c:v>N/A</c:v>
                  </c:pt>
                  <c:pt idx="21">
                    <c:v>N/A</c:v>
                  </c:pt>
                  <c:pt idx="23">
                    <c:v>N/A</c:v>
                  </c:pt>
                  <c:pt idx="24">
                    <c:v>N/A</c:v>
                  </c:pt>
                </c:lvl>
                <c:lvl>
                  <c:pt idx="0">
                    <c:v>COMPONENT</c:v>
                  </c:pt>
                  <c:pt idx="1">
                    <c:v>SERIAL NUMBER</c:v>
                  </c:pt>
                  <c:pt idx="2">
                    <c:v>A-8880</c:v>
                  </c:pt>
                  <c:pt idx="3">
                    <c:v>AFS-9804</c:v>
                  </c:pt>
                  <c:pt idx="4">
                    <c:v>ABG-9525</c:v>
                  </c:pt>
                  <c:pt idx="5">
                    <c:v>TM0081</c:v>
                  </c:pt>
                  <c:pt idx="6">
                    <c:v>TM1917</c:v>
                  </c:pt>
                  <c:pt idx="7">
                    <c:v>TM2246</c:v>
                  </c:pt>
                  <c:pt idx="8">
                    <c:v>LPFS33328</c:v>
                  </c:pt>
                  <c:pt idx="9">
                    <c:v>LPFS33327</c:v>
                  </c:pt>
                  <c:pt idx="10">
                    <c:v>A-9792</c:v>
                  </c:pt>
                  <c:pt idx="11">
                    <c:v>A-9812</c:v>
                  </c:pt>
                  <c:pt idx="12">
                    <c:v>A-FS490</c:v>
                  </c:pt>
                  <c:pt idx="13">
                    <c:v>A-FS492</c:v>
                  </c:pt>
                  <c:pt idx="14">
                    <c:v>DIFS25375</c:v>
                  </c:pt>
                  <c:pt idx="15">
                    <c:v>DIFS-24051</c:v>
                  </c:pt>
                  <c:pt idx="16">
                    <c:v>DIFS-2245</c:v>
                  </c:pt>
                  <c:pt idx="19">
                    <c:v>J1-18668</c:v>
                  </c:pt>
                  <c:pt idx="20">
                    <c:v>J1-1-38592-G-5</c:v>
                  </c:pt>
                  <c:pt idx="21">
                    <c:v>AFS-1522</c:v>
                  </c:pt>
                  <c:pt idx="23">
                    <c:v>K89771-75-7-18-01</c:v>
                  </c:pt>
                  <c:pt idx="24">
                    <c:v>K89771-75-7-18-02</c:v>
                  </c:pt>
                </c:lvl>
                <c:lvl>
                  <c:pt idx="0">
                    <c:v>COMPONENT</c:v>
                  </c:pt>
                  <c:pt idx="1">
                    <c:v>PART NUMBER</c:v>
                  </c:pt>
                  <c:pt idx="2">
                    <c:v>204-011-250-113</c:v>
                  </c:pt>
                  <c:pt idx="3">
                    <c:v>204-011-250-113</c:v>
                  </c:pt>
                  <c:pt idx="4">
                    <c:v>204-012-101-141</c:v>
                  </c:pt>
                  <c:pt idx="5">
                    <c:v>204-001-102-017</c:v>
                  </c:pt>
                  <c:pt idx="6">
                    <c:v>204-012-102-5</c:v>
                  </c:pt>
                  <c:pt idx="7">
                    <c:v>204-012-102-5</c:v>
                  </c:pt>
                  <c:pt idx="8">
                    <c:v>204-310-101-101</c:v>
                  </c:pt>
                  <c:pt idx="9">
                    <c:v>204-310-101-101</c:v>
                  </c:pt>
                  <c:pt idx="10">
                    <c:v>204-012-103-1</c:v>
                  </c:pt>
                  <c:pt idx="11">
                    <c:v>204-012-103-1</c:v>
                  </c:pt>
                  <c:pt idx="12">
                    <c:v>204-012-104-5</c:v>
                  </c:pt>
                  <c:pt idx="13">
                    <c:v>204-012-104-5</c:v>
                  </c:pt>
                  <c:pt idx="14">
                    <c:v>204-012-104-5</c:v>
                  </c:pt>
                  <c:pt idx="15">
                    <c:v>204-012-104-5</c:v>
                  </c:pt>
                  <c:pt idx="16">
                    <c:v>204-011-143-001</c:v>
                  </c:pt>
                  <c:pt idx="17">
                    <c:v>204-011-143-001</c:v>
                  </c:pt>
                  <c:pt idx="19">
                    <c:v>204-011-121-113</c:v>
                  </c:pt>
                  <c:pt idx="20">
                    <c:v>204-011-121-113</c:v>
                  </c:pt>
                  <c:pt idx="21">
                    <c:v>204-011-105-1</c:v>
                  </c:pt>
                  <c:pt idx="23">
                    <c:v>204-011-307-001</c:v>
                  </c:pt>
                  <c:pt idx="24">
                    <c:v>204-011-307-001</c:v>
                  </c:pt>
                </c:lvl>
                <c:lvl>
                  <c:pt idx="0">
                    <c:v>AIRFRAME</c:v>
                  </c:pt>
                  <c:pt idx="1">
                    <c:v>COMPONENTS</c:v>
                  </c:pt>
                  <c:pt idx="2">
                    <c:v>Main Rotor Blade</c:v>
                  </c:pt>
                  <c:pt idx="3">
                    <c:v>Main Rotor Blade</c:v>
                  </c:pt>
                  <c:pt idx="4">
                    <c:v>Main Rotor Hub Assembly</c:v>
                  </c:pt>
                  <c:pt idx="5">
                    <c:v>Main Rotor Yoke</c:v>
                  </c:pt>
                  <c:pt idx="6">
                    <c:v>Main Rotor Inboard Strap Fitting</c:v>
                  </c:pt>
                  <c:pt idx="7">
                    <c:v>Main Rotor Inboard Strap Fitting</c:v>
                  </c:pt>
                  <c:pt idx="8">
                    <c:v>Main Rotor Strap</c:v>
                  </c:pt>
                  <c:pt idx="9">
                    <c:v>Main Rotor Strap</c:v>
                  </c:pt>
                  <c:pt idx="10">
                    <c:v>Main Rotor Outboard Strap Fitting</c:v>
                  </c:pt>
                  <c:pt idx="11">
                    <c:v>Main Rotor Outboard strap Fitting</c:v>
                  </c:pt>
                  <c:pt idx="12">
                    <c:v>Main Rotor Strap Pin IB</c:v>
                  </c:pt>
                  <c:pt idx="13">
                    <c:v>Main Rotor Strap Pin IB</c:v>
                  </c:pt>
                  <c:pt idx="14">
                    <c:v>Main Rotor Strap Pin OB</c:v>
                  </c:pt>
                  <c:pt idx="15">
                    <c:v>Main Rotor Strap Pin OB</c:v>
                  </c:pt>
                  <c:pt idx="16">
                    <c:v>Clevis Drag Brace</c:v>
                  </c:pt>
                  <c:pt idx="17">
                    <c:v>Clevis Drag Brace</c:v>
                  </c:pt>
                  <c:pt idx="19">
                    <c:v>Grip, M/R</c:v>
                  </c:pt>
                  <c:pt idx="20">
                    <c:v>Grip, M/R</c:v>
                  </c:pt>
                  <c:pt idx="21">
                    <c:v>Trunnion, M/R time</c:v>
                  </c:pt>
                  <c:pt idx="23">
                    <c:v>Stabilizer Bar Centerframe</c:v>
                  </c:pt>
                  <c:pt idx="24">
                    <c:v>Stabilizer Bar Centerframe</c:v>
                  </c:pt>
                </c:lvl>
              </c:multiLvlStrCache>
            </c:multiLvlStrRef>
          </c:cat>
          <c:val>
            <c:numRef>
              <c:f>Sheet1!$L$7:$L$34</c:f>
              <c:numCache>
                <c:formatCode>General</c:formatCode>
                <c:ptCount val="28"/>
                <c:pt idx="0">
                  <c:v>5660.915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0F-41E7-9454-CDC1951DD60D}"/>
            </c:ext>
          </c:extLst>
        </c:ser>
        <c:ser>
          <c:idx val="7"/>
          <c:order val="7"/>
          <c:invertIfNegative val="0"/>
          <c:cat>
            <c:multiLvlStrRef>
              <c:f>Sheet1!$A$7:$E$34</c:f>
              <c:multiLvlStrCache>
                <c:ptCount val="25"/>
                <c:lvl>
                  <c:pt idx="0">
                    <c:v>RETIREMENT</c:v>
                  </c:pt>
                  <c:pt idx="1">
                    <c:v>INTERVAL</c:v>
                  </c:pt>
                  <c:pt idx="2">
                    <c:v>2500.0</c:v>
                  </c:pt>
                  <c:pt idx="3">
                    <c:v>2500.0</c:v>
                  </c:pt>
                  <c:pt idx="4">
                    <c:v>N/A</c:v>
                  </c:pt>
                  <c:pt idx="5">
                    <c:v>7200.0</c:v>
                  </c:pt>
                  <c:pt idx="6">
                    <c:v>2400.0</c:v>
                  </c:pt>
                  <c:pt idx="7">
                    <c:v>2400.0</c:v>
                  </c:pt>
                  <c:pt idx="8">
                    <c:v>1200.0</c:v>
                  </c:pt>
                  <c:pt idx="9">
                    <c:v>1200.0</c:v>
                  </c:pt>
                  <c:pt idx="10">
                    <c:v>2400.0</c:v>
                  </c:pt>
                  <c:pt idx="11">
                    <c:v>2400.0</c:v>
                  </c:pt>
                  <c:pt idx="12">
                    <c:v>2400.0</c:v>
                  </c:pt>
                  <c:pt idx="13">
                    <c:v>2400.0</c:v>
                  </c:pt>
                  <c:pt idx="14">
                    <c:v>2400.0</c:v>
                  </c:pt>
                  <c:pt idx="15">
                    <c:v>2400.0</c:v>
                  </c:pt>
                  <c:pt idx="16">
                    <c:v>3600.0</c:v>
                  </c:pt>
                  <c:pt idx="17">
                    <c:v>3600.0</c:v>
                  </c:pt>
                  <c:pt idx="19">
                    <c:v>17500.0</c:v>
                  </c:pt>
                  <c:pt idx="20">
                    <c:v>17500.0</c:v>
                  </c:pt>
                  <c:pt idx="21">
                    <c:v>15000.0</c:v>
                  </c:pt>
                  <c:pt idx="23">
                    <c:v>15000.0</c:v>
                  </c:pt>
                  <c:pt idx="24">
                    <c:v>15000.0</c:v>
                  </c:pt>
                </c:lvl>
                <c:lvl>
                  <c:pt idx="0">
                    <c:v>OVERHAUL</c:v>
                  </c:pt>
                  <c:pt idx="1">
                    <c:v>INTERVAL</c:v>
                  </c:pt>
                  <c:pt idx="2">
                    <c:v>N/A</c:v>
                  </c:pt>
                  <c:pt idx="3">
                    <c:v>N/A</c:v>
                  </c:pt>
                  <c:pt idx="4">
                    <c:v>1200.0</c:v>
                  </c:pt>
                  <c:pt idx="5">
                    <c:v>3600.0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N/A</c:v>
                  </c:pt>
                  <c:pt idx="13">
                    <c:v>N/A</c:v>
                  </c:pt>
                  <c:pt idx="14">
                    <c:v>N/A</c:v>
                  </c:pt>
                  <c:pt idx="15">
                    <c:v>N/A</c:v>
                  </c:pt>
                  <c:pt idx="16">
                    <c:v>N/A</c:v>
                  </c:pt>
                  <c:pt idx="17">
                    <c:v>N/A</c:v>
                  </c:pt>
                  <c:pt idx="19">
                    <c:v>N/A</c:v>
                  </c:pt>
                  <c:pt idx="20">
                    <c:v>N/A</c:v>
                  </c:pt>
                  <c:pt idx="21">
                    <c:v>N/A</c:v>
                  </c:pt>
                  <c:pt idx="23">
                    <c:v>N/A</c:v>
                  </c:pt>
                  <c:pt idx="24">
                    <c:v>N/A</c:v>
                  </c:pt>
                </c:lvl>
                <c:lvl>
                  <c:pt idx="0">
                    <c:v>COMPONENT</c:v>
                  </c:pt>
                  <c:pt idx="1">
                    <c:v>SERIAL NUMBER</c:v>
                  </c:pt>
                  <c:pt idx="2">
                    <c:v>A-8880</c:v>
                  </c:pt>
                  <c:pt idx="3">
                    <c:v>AFS-9804</c:v>
                  </c:pt>
                  <c:pt idx="4">
                    <c:v>ABG-9525</c:v>
                  </c:pt>
                  <c:pt idx="5">
                    <c:v>TM0081</c:v>
                  </c:pt>
                  <c:pt idx="6">
                    <c:v>TM1917</c:v>
                  </c:pt>
                  <c:pt idx="7">
                    <c:v>TM2246</c:v>
                  </c:pt>
                  <c:pt idx="8">
                    <c:v>LPFS33328</c:v>
                  </c:pt>
                  <c:pt idx="9">
                    <c:v>LPFS33327</c:v>
                  </c:pt>
                  <c:pt idx="10">
                    <c:v>A-9792</c:v>
                  </c:pt>
                  <c:pt idx="11">
                    <c:v>A-9812</c:v>
                  </c:pt>
                  <c:pt idx="12">
                    <c:v>A-FS490</c:v>
                  </c:pt>
                  <c:pt idx="13">
                    <c:v>A-FS492</c:v>
                  </c:pt>
                  <c:pt idx="14">
                    <c:v>DIFS25375</c:v>
                  </c:pt>
                  <c:pt idx="15">
                    <c:v>DIFS-24051</c:v>
                  </c:pt>
                  <c:pt idx="16">
                    <c:v>DIFS-2245</c:v>
                  </c:pt>
                  <c:pt idx="19">
                    <c:v>J1-18668</c:v>
                  </c:pt>
                  <c:pt idx="20">
                    <c:v>J1-1-38592-G-5</c:v>
                  </c:pt>
                  <c:pt idx="21">
                    <c:v>AFS-1522</c:v>
                  </c:pt>
                  <c:pt idx="23">
                    <c:v>K89771-75-7-18-01</c:v>
                  </c:pt>
                  <c:pt idx="24">
                    <c:v>K89771-75-7-18-02</c:v>
                  </c:pt>
                </c:lvl>
                <c:lvl>
                  <c:pt idx="0">
                    <c:v>COMPONENT</c:v>
                  </c:pt>
                  <c:pt idx="1">
                    <c:v>PART NUMBER</c:v>
                  </c:pt>
                  <c:pt idx="2">
                    <c:v>204-011-250-113</c:v>
                  </c:pt>
                  <c:pt idx="3">
                    <c:v>204-011-250-113</c:v>
                  </c:pt>
                  <c:pt idx="4">
                    <c:v>204-012-101-141</c:v>
                  </c:pt>
                  <c:pt idx="5">
                    <c:v>204-001-102-017</c:v>
                  </c:pt>
                  <c:pt idx="6">
                    <c:v>204-012-102-5</c:v>
                  </c:pt>
                  <c:pt idx="7">
                    <c:v>204-012-102-5</c:v>
                  </c:pt>
                  <c:pt idx="8">
                    <c:v>204-310-101-101</c:v>
                  </c:pt>
                  <c:pt idx="9">
                    <c:v>204-310-101-101</c:v>
                  </c:pt>
                  <c:pt idx="10">
                    <c:v>204-012-103-1</c:v>
                  </c:pt>
                  <c:pt idx="11">
                    <c:v>204-012-103-1</c:v>
                  </c:pt>
                  <c:pt idx="12">
                    <c:v>204-012-104-5</c:v>
                  </c:pt>
                  <c:pt idx="13">
                    <c:v>204-012-104-5</c:v>
                  </c:pt>
                  <c:pt idx="14">
                    <c:v>204-012-104-5</c:v>
                  </c:pt>
                  <c:pt idx="15">
                    <c:v>204-012-104-5</c:v>
                  </c:pt>
                  <c:pt idx="16">
                    <c:v>204-011-143-001</c:v>
                  </c:pt>
                  <c:pt idx="17">
                    <c:v>204-011-143-001</c:v>
                  </c:pt>
                  <c:pt idx="19">
                    <c:v>204-011-121-113</c:v>
                  </c:pt>
                  <c:pt idx="20">
                    <c:v>204-011-121-113</c:v>
                  </c:pt>
                  <c:pt idx="21">
                    <c:v>204-011-105-1</c:v>
                  </c:pt>
                  <c:pt idx="23">
                    <c:v>204-011-307-001</c:v>
                  </c:pt>
                  <c:pt idx="24">
                    <c:v>204-011-307-001</c:v>
                  </c:pt>
                </c:lvl>
                <c:lvl>
                  <c:pt idx="0">
                    <c:v>AIRFRAME</c:v>
                  </c:pt>
                  <c:pt idx="1">
                    <c:v>COMPONENTS</c:v>
                  </c:pt>
                  <c:pt idx="2">
                    <c:v>Main Rotor Blade</c:v>
                  </c:pt>
                  <c:pt idx="3">
                    <c:v>Main Rotor Blade</c:v>
                  </c:pt>
                  <c:pt idx="4">
                    <c:v>Main Rotor Hub Assembly</c:v>
                  </c:pt>
                  <c:pt idx="5">
                    <c:v>Main Rotor Yoke</c:v>
                  </c:pt>
                  <c:pt idx="6">
                    <c:v>Main Rotor Inboard Strap Fitting</c:v>
                  </c:pt>
                  <c:pt idx="7">
                    <c:v>Main Rotor Inboard Strap Fitting</c:v>
                  </c:pt>
                  <c:pt idx="8">
                    <c:v>Main Rotor Strap</c:v>
                  </c:pt>
                  <c:pt idx="9">
                    <c:v>Main Rotor Strap</c:v>
                  </c:pt>
                  <c:pt idx="10">
                    <c:v>Main Rotor Outboard Strap Fitting</c:v>
                  </c:pt>
                  <c:pt idx="11">
                    <c:v>Main Rotor Outboard strap Fitting</c:v>
                  </c:pt>
                  <c:pt idx="12">
                    <c:v>Main Rotor Strap Pin IB</c:v>
                  </c:pt>
                  <c:pt idx="13">
                    <c:v>Main Rotor Strap Pin IB</c:v>
                  </c:pt>
                  <c:pt idx="14">
                    <c:v>Main Rotor Strap Pin OB</c:v>
                  </c:pt>
                  <c:pt idx="15">
                    <c:v>Main Rotor Strap Pin OB</c:v>
                  </c:pt>
                  <c:pt idx="16">
                    <c:v>Clevis Drag Brace</c:v>
                  </c:pt>
                  <c:pt idx="17">
                    <c:v>Clevis Drag Brace</c:v>
                  </c:pt>
                  <c:pt idx="19">
                    <c:v>Grip, M/R</c:v>
                  </c:pt>
                  <c:pt idx="20">
                    <c:v>Grip, M/R</c:v>
                  </c:pt>
                  <c:pt idx="21">
                    <c:v>Trunnion, M/R time</c:v>
                  </c:pt>
                  <c:pt idx="23">
                    <c:v>Stabilizer Bar Centerframe</c:v>
                  </c:pt>
                  <c:pt idx="24">
                    <c:v>Stabilizer Bar Centerframe</c:v>
                  </c:pt>
                </c:lvl>
              </c:multiLvlStrCache>
            </c:multiLvlStrRef>
          </c:cat>
          <c:val>
            <c:numRef>
              <c:f>Sheet1!$M$7:$M$34</c:f>
              <c:numCache>
                <c:formatCode>General</c:formatCode>
                <c:ptCount val="28"/>
                <c:pt idx="0">
                  <c:v>6313.8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0F-41E7-9454-CDC1951DD60D}"/>
            </c:ext>
          </c:extLst>
        </c:ser>
        <c:ser>
          <c:idx val="8"/>
          <c:order val="8"/>
          <c:invertIfNegative val="0"/>
          <c:cat>
            <c:multiLvlStrRef>
              <c:f>Sheet1!$A$7:$E$34</c:f>
              <c:multiLvlStrCache>
                <c:ptCount val="25"/>
                <c:lvl>
                  <c:pt idx="0">
                    <c:v>RETIREMENT</c:v>
                  </c:pt>
                  <c:pt idx="1">
                    <c:v>INTERVAL</c:v>
                  </c:pt>
                  <c:pt idx="2">
                    <c:v>2500.0</c:v>
                  </c:pt>
                  <c:pt idx="3">
                    <c:v>2500.0</c:v>
                  </c:pt>
                  <c:pt idx="4">
                    <c:v>N/A</c:v>
                  </c:pt>
                  <c:pt idx="5">
                    <c:v>7200.0</c:v>
                  </c:pt>
                  <c:pt idx="6">
                    <c:v>2400.0</c:v>
                  </c:pt>
                  <c:pt idx="7">
                    <c:v>2400.0</c:v>
                  </c:pt>
                  <c:pt idx="8">
                    <c:v>1200.0</c:v>
                  </c:pt>
                  <c:pt idx="9">
                    <c:v>1200.0</c:v>
                  </c:pt>
                  <c:pt idx="10">
                    <c:v>2400.0</c:v>
                  </c:pt>
                  <c:pt idx="11">
                    <c:v>2400.0</c:v>
                  </c:pt>
                  <c:pt idx="12">
                    <c:v>2400.0</c:v>
                  </c:pt>
                  <c:pt idx="13">
                    <c:v>2400.0</c:v>
                  </c:pt>
                  <c:pt idx="14">
                    <c:v>2400.0</c:v>
                  </c:pt>
                  <c:pt idx="15">
                    <c:v>2400.0</c:v>
                  </c:pt>
                  <c:pt idx="16">
                    <c:v>3600.0</c:v>
                  </c:pt>
                  <c:pt idx="17">
                    <c:v>3600.0</c:v>
                  </c:pt>
                  <c:pt idx="19">
                    <c:v>17500.0</c:v>
                  </c:pt>
                  <c:pt idx="20">
                    <c:v>17500.0</c:v>
                  </c:pt>
                  <c:pt idx="21">
                    <c:v>15000.0</c:v>
                  </c:pt>
                  <c:pt idx="23">
                    <c:v>15000.0</c:v>
                  </c:pt>
                  <c:pt idx="24">
                    <c:v>15000.0</c:v>
                  </c:pt>
                </c:lvl>
                <c:lvl>
                  <c:pt idx="0">
                    <c:v>OVERHAUL</c:v>
                  </c:pt>
                  <c:pt idx="1">
                    <c:v>INTERVAL</c:v>
                  </c:pt>
                  <c:pt idx="2">
                    <c:v>N/A</c:v>
                  </c:pt>
                  <c:pt idx="3">
                    <c:v>N/A</c:v>
                  </c:pt>
                  <c:pt idx="4">
                    <c:v>1200.0</c:v>
                  </c:pt>
                  <c:pt idx="5">
                    <c:v>3600.0</c:v>
                  </c:pt>
                  <c:pt idx="6">
                    <c:v>N/A</c:v>
                  </c:pt>
                  <c:pt idx="7">
                    <c:v>N/A</c:v>
                  </c:pt>
                  <c:pt idx="8">
                    <c:v>N/A</c:v>
                  </c:pt>
                  <c:pt idx="9">
                    <c:v>N/A</c:v>
                  </c:pt>
                  <c:pt idx="10">
                    <c:v>N/A</c:v>
                  </c:pt>
                  <c:pt idx="11">
                    <c:v>N/A</c:v>
                  </c:pt>
                  <c:pt idx="12">
                    <c:v>N/A</c:v>
                  </c:pt>
                  <c:pt idx="13">
                    <c:v>N/A</c:v>
                  </c:pt>
                  <c:pt idx="14">
                    <c:v>N/A</c:v>
                  </c:pt>
                  <c:pt idx="15">
                    <c:v>N/A</c:v>
                  </c:pt>
                  <c:pt idx="16">
                    <c:v>N/A</c:v>
                  </c:pt>
                  <c:pt idx="17">
                    <c:v>N/A</c:v>
                  </c:pt>
                  <c:pt idx="19">
                    <c:v>N/A</c:v>
                  </c:pt>
                  <c:pt idx="20">
                    <c:v>N/A</c:v>
                  </c:pt>
                  <c:pt idx="21">
                    <c:v>N/A</c:v>
                  </c:pt>
                  <c:pt idx="23">
                    <c:v>N/A</c:v>
                  </c:pt>
                  <c:pt idx="24">
                    <c:v>N/A</c:v>
                  </c:pt>
                </c:lvl>
                <c:lvl>
                  <c:pt idx="0">
                    <c:v>COMPONENT</c:v>
                  </c:pt>
                  <c:pt idx="1">
                    <c:v>SERIAL NUMBER</c:v>
                  </c:pt>
                  <c:pt idx="2">
                    <c:v>A-8880</c:v>
                  </c:pt>
                  <c:pt idx="3">
                    <c:v>AFS-9804</c:v>
                  </c:pt>
                  <c:pt idx="4">
                    <c:v>ABG-9525</c:v>
                  </c:pt>
                  <c:pt idx="5">
                    <c:v>TM0081</c:v>
                  </c:pt>
                  <c:pt idx="6">
                    <c:v>TM1917</c:v>
                  </c:pt>
                  <c:pt idx="7">
                    <c:v>TM2246</c:v>
                  </c:pt>
                  <c:pt idx="8">
                    <c:v>LPFS33328</c:v>
                  </c:pt>
                  <c:pt idx="9">
                    <c:v>LPFS33327</c:v>
                  </c:pt>
                  <c:pt idx="10">
                    <c:v>A-9792</c:v>
                  </c:pt>
                  <c:pt idx="11">
                    <c:v>A-9812</c:v>
                  </c:pt>
                  <c:pt idx="12">
                    <c:v>A-FS490</c:v>
                  </c:pt>
                  <c:pt idx="13">
                    <c:v>A-FS492</c:v>
                  </c:pt>
                  <c:pt idx="14">
                    <c:v>DIFS25375</c:v>
                  </c:pt>
                  <c:pt idx="15">
                    <c:v>DIFS-24051</c:v>
                  </c:pt>
                  <c:pt idx="16">
                    <c:v>DIFS-2245</c:v>
                  </c:pt>
                  <c:pt idx="19">
                    <c:v>J1-18668</c:v>
                  </c:pt>
                  <c:pt idx="20">
                    <c:v>J1-1-38592-G-5</c:v>
                  </c:pt>
                  <c:pt idx="21">
                    <c:v>AFS-1522</c:v>
                  </c:pt>
                  <c:pt idx="23">
                    <c:v>K89771-75-7-18-01</c:v>
                  </c:pt>
                  <c:pt idx="24">
                    <c:v>K89771-75-7-18-02</c:v>
                  </c:pt>
                </c:lvl>
                <c:lvl>
                  <c:pt idx="0">
                    <c:v>COMPONENT</c:v>
                  </c:pt>
                  <c:pt idx="1">
                    <c:v>PART NUMBER</c:v>
                  </c:pt>
                  <c:pt idx="2">
                    <c:v>204-011-250-113</c:v>
                  </c:pt>
                  <c:pt idx="3">
                    <c:v>204-011-250-113</c:v>
                  </c:pt>
                  <c:pt idx="4">
                    <c:v>204-012-101-141</c:v>
                  </c:pt>
                  <c:pt idx="5">
                    <c:v>204-001-102-017</c:v>
                  </c:pt>
                  <c:pt idx="6">
                    <c:v>204-012-102-5</c:v>
                  </c:pt>
                  <c:pt idx="7">
                    <c:v>204-012-102-5</c:v>
                  </c:pt>
                  <c:pt idx="8">
                    <c:v>204-310-101-101</c:v>
                  </c:pt>
                  <c:pt idx="9">
                    <c:v>204-310-101-101</c:v>
                  </c:pt>
                  <c:pt idx="10">
                    <c:v>204-012-103-1</c:v>
                  </c:pt>
                  <c:pt idx="11">
                    <c:v>204-012-103-1</c:v>
                  </c:pt>
                  <c:pt idx="12">
                    <c:v>204-012-104-5</c:v>
                  </c:pt>
                  <c:pt idx="13">
                    <c:v>204-012-104-5</c:v>
                  </c:pt>
                  <c:pt idx="14">
                    <c:v>204-012-104-5</c:v>
                  </c:pt>
                  <c:pt idx="15">
                    <c:v>204-012-104-5</c:v>
                  </c:pt>
                  <c:pt idx="16">
                    <c:v>204-011-143-001</c:v>
                  </c:pt>
                  <c:pt idx="17">
                    <c:v>204-011-143-001</c:v>
                  </c:pt>
                  <c:pt idx="19">
                    <c:v>204-011-121-113</c:v>
                  </c:pt>
                  <c:pt idx="20">
                    <c:v>204-011-121-113</c:v>
                  </c:pt>
                  <c:pt idx="21">
                    <c:v>204-011-105-1</c:v>
                  </c:pt>
                  <c:pt idx="23">
                    <c:v>204-011-307-001</c:v>
                  </c:pt>
                  <c:pt idx="24">
                    <c:v>204-011-307-001</c:v>
                  </c:pt>
                </c:lvl>
                <c:lvl>
                  <c:pt idx="0">
                    <c:v>AIRFRAME</c:v>
                  </c:pt>
                  <c:pt idx="1">
                    <c:v>COMPONENTS</c:v>
                  </c:pt>
                  <c:pt idx="2">
                    <c:v>Main Rotor Blade</c:v>
                  </c:pt>
                  <c:pt idx="3">
                    <c:v>Main Rotor Blade</c:v>
                  </c:pt>
                  <c:pt idx="4">
                    <c:v>Main Rotor Hub Assembly</c:v>
                  </c:pt>
                  <c:pt idx="5">
                    <c:v>Main Rotor Yoke</c:v>
                  </c:pt>
                  <c:pt idx="6">
                    <c:v>Main Rotor Inboard Strap Fitting</c:v>
                  </c:pt>
                  <c:pt idx="7">
                    <c:v>Main Rotor Inboard Strap Fitting</c:v>
                  </c:pt>
                  <c:pt idx="8">
                    <c:v>Main Rotor Strap</c:v>
                  </c:pt>
                  <c:pt idx="9">
                    <c:v>Main Rotor Strap</c:v>
                  </c:pt>
                  <c:pt idx="10">
                    <c:v>Main Rotor Outboard Strap Fitting</c:v>
                  </c:pt>
                  <c:pt idx="11">
                    <c:v>Main Rotor Outboard strap Fitting</c:v>
                  </c:pt>
                  <c:pt idx="12">
                    <c:v>Main Rotor Strap Pin IB</c:v>
                  </c:pt>
                  <c:pt idx="13">
                    <c:v>Main Rotor Strap Pin IB</c:v>
                  </c:pt>
                  <c:pt idx="14">
                    <c:v>Main Rotor Strap Pin OB</c:v>
                  </c:pt>
                  <c:pt idx="15">
                    <c:v>Main Rotor Strap Pin OB</c:v>
                  </c:pt>
                  <c:pt idx="16">
                    <c:v>Clevis Drag Brace</c:v>
                  </c:pt>
                  <c:pt idx="17">
                    <c:v>Clevis Drag Brace</c:v>
                  </c:pt>
                  <c:pt idx="19">
                    <c:v>Grip, M/R</c:v>
                  </c:pt>
                  <c:pt idx="20">
                    <c:v>Grip, M/R</c:v>
                  </c:pt>
                  <c:pt idx="21">
                    <c:v>Trunnion, M/R time</c:v>
                  </c:pt>
                  <c:pt idx="23">
                    <c:v>Stabilizer Bar Centerframe</c:v>
                  </c:pt>
                  <c:pt idx="24">
                    <c:v>Stabilizer Bar Centerframe</c:v>
                  </c:pt>
                </c:lvl>
              </c:multiLvlStrCache>
            </c:multiLvlStrRef>
          </c:cat>
          <c:val>
            <c:numRef>
              <c:f>Sheet1!$N$7:$N$34</c:f>
              <c:numCache>
                <c:formatCode>General</c:formatCode>
                <c:ptCount val="28"/>
                <c:pt idx="0">
                  <c:v>3173.6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0F-41E7-9454-CDC1951DD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25344"/>
        <c:axId val="51215104"/>
      </c:barChart>
      <c:catAx>
        <c:axId val="9682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215104"/>
        <c:crosses val="autoZero"/>
        <c:auto val="1"/>
        <c:lblAlgn val="ctr"/>
        <c:lblOffset val="100"/>
        <c:noMultiLvlLbl val="0"/>
      </c:catAx>
      <c:valAx>
        <c:axId val="5121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825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9"/>
  <sheetViews>
    <sheetView tabSelected="1" view="pageLayout" workbookViewId="0">
      <selection activeCell="G3" sqref="G3"/>
    </sheetView>
  </sheetViews>
  <sheetFormatPr defaultColWidth="11" defaultRowHeight="13.5" x14ac:dyDescent="0.3"/>
  <cols>
    <col min="1" max="1" width="23.61328125" customWidth="1"/>
    <col min="2" max="2" width="11.15234375" style="64" customWidth="1"/>
    <col min="3" max="3" width="11.4609375" customWidth="1"/>
    <col min="4" max="4" width="9.84375" customWidth="1"/>
    <col min="5" max="5" width="9.15234375" customWidth="1"/>
    <col min="6" max="6" width="8.3828125" customWidth="1"/>
    <col min="7" max="7" width="13" customWidth="1"/>
    <col min="8" max="8" width="11.3828125" customWidth="1"/>
    <col min="9" max="9" width="10.15234375" customWidth="1"/>
  </cols>
  <sheetData>
    <row r="1" spans="1:14" x14ac:dyDescent="0.3">
      <c r="A1" s="7"/>
      <c r="B1" s="61" t="s">
        <v>150</v>
      </c>
      <c r="C1" s="58">
        <v>1836</v>
      </c>
      <c r="D1" s="7"/>
      <c r="E1" s="9"/>
      <c r="F1" s="10" t="s">
        <v>29</v>
      </c>
      <c r="G1" s="7"/>
      <c r="H1" s="7"/>
      <c r="I1" s="7"/>
      <c r="J1" s="225" t="s">
        <v>214</v>
      </c>
      <c r="K1" s="226"/>
      <c r="L1" s="226"/>
      <c r="M1" s="226"/>
      <c r="N1" s="226"/>
    </row>
    <row r="2" spans="1:14" x14ac:dyDescent="0.3">
      <c r="A2" s="7"/>
      <c r="B2" s="62"/>
      <c r="C2" s="7"/>
      <c r="D2" s="7"/>
      <c r="E2" s="11" t="s">
        <v>30</v>
      </c>
      <c r="F2" s="12"/>
      <c r="G2" s="94" t="s">
        <v>197</v>
      </c>
      <c r="H2" s="94" t="s">
        <v>198</v>
      </c>
      <c r="I2" s="98">
        <v>41851</v>
      </c>
      <c r="J2" s="95"/>
      <c r="K2" s="185" t="s">
        <v>215</v>
      </c>
      <c r="L2" s="95" t="s">
        <v>216</v>
      </c>
      <c r="M2" s="185" t="s">
        <v>217</v>
      </c>
      <c r="N2" s="185" t="s">
        <v>218</v>
      </c>
    </row>
    <row r="3" spans="1:14" ht="14" thickBot="1" x14ac:dyDescent="0.35">
      <c r="A3" s="13"/>
      <c r="B3" s="14" t="s">
        <v>39</v>
      </c>
      <c r="C3" s="15" t="s">
        <v>40</v>
      </c>
      <c r="D3" s="16">
        <v>1294.2</v>
      </c>
      <c r="E3" s="11" t="s">
        <v>146</v>
      </c>
      <c r="F3" s="17"/>
      <c r="G3" s="9"/>
      <c r="H3" s="18"/>
      <c r="I3" s="14"/>
      <c r="J3" s="96"/>
      <c r="K3" s="96"/>
      <c r="L3" s="95"/>
    </row>
    <row r="4" spans="1:14" x14ac:dyDescent="0.3">
      <c r="A4" s="19" t="s">
        <v>41</v>
      </c>
      <c r="B4" s="97">
        <v>18176</v>
      </c>
      <c r="C4" s="21" t="s">
        <v>42</v>
      </c>
      <c r="D4" s="16">
        <v>10544.2</v>
      </c>
      <c r="E4" s="11" t="s">
        <v>43</v>
      </c>
      <c r="F4" s="22"/>
      <c r="G4" s="23" t="s">
        <v>44</v>
      </c>
      <c r="H4" s="24" t="s">
        <v>45</v>
      </c>
      <c r="I4" s="14" t="s">
        <v>148</v>
      </c>
      <c r="J4" s="96"/>
      <c r="K4" s="199">
        <v>3714.7</v>
      </c>
      <c r="L4" s="200">
        <v>4101.74</v>
      </c>
      <c r="M4" s="201">
        <v>3168.3</v>
      </c>
      <c r="N4" s="202">
        <v>2673</v>
      </c>
    </row>
    <row r="5" spans="1:14" x14ac:dyDescent="0.3">
      <c r="A5" s="19" t="s">
        <v>46</v>
      </c>
      <c r="B5" s="38">
        <v>2111</v>
      </c>
      <c r="C5" s="25"/>
      <c r="D5" s="9"/>
      <c r="E5" s="11" t="s">
        <v>47</v>
      </c>
      <c r="F5" s="22"/>
      <c r="G5" s="23" t="s">
        <v>48</v>
      </c>
      <c r="H5" s="24" t="s">
        <v>49</v>
      </c>
      <c r="I5" s="26"/>
      <c r="J5" s="95" t="s">
        <v>219</v>
      </c>
      <c r="K5" s="203">
        <v>1385.44</v>
      </c>
      <c r="L5" s="193">
        <v>1559.175</v>
      </c>
      <c r="M5" s="204">
        <v>3145.5</v>
      </c>
      <c r="N5" s="205">
        <v>500.6</v>
      </c>
    </row>
    <row r="6" spans="1:14" x14ac:dyDescent="0.3">
      <c r="A6" s="19"/>
      <c r="B6" s="27"/>
      <c r="C6" s="28"/>
      <c r="D6" s="20"/>
      <c r="E6" s="29"/>
      <c r="F6" s="14"/>
      <c r="G6" s="14"/>
      <c r="H6" s="18"/>
      <c r="I6" s="14"/>
      <c r="J6" s="96"/>
      <c r="K6" s="203"/>
      <c r="L6" s="193"/>
      <c r="M6" s="194"/>
      <c r="N6" s="206"/>
    </row>
    <row r="7" spans="1:14" ht="14" thickBot="1" x14ac:dyDescent="0.35">
      <c r="A7" s="19" t="s">
        <v>50</v>
      </c>
      <c r="B7" s="27" t="s">
        <v>51</v>
      </c>
      <c r="C7" s="30" t="s">
        <v>51</v>
      </c>
      <c r="D7" s="20" t="s">
        <v>52</v>
      </c>
      <c r="E7" s="29" t="s">
        <v>53</v>
      </c>
      <c r="F7" s="14" t="s">
        <v>54</v>
      </c>
      <c r="G7" s="14" t="s">
        <v>189</v>
      </c>
      <c r="H7" s="18" t="s">
        <v>185</v>
      </c>
      <c r="I7" s="14" t="s">
        <v>54</v>
      </c>
      <c r="J7" s="95" t="s">
        <v>220</v>
      </c>
      <c r="K7" s="195">
        <f>SUM(K4:K6)</f>
        <v>5100.1399999999994</v>
      </c>
      <c r="L7" s="196">
        <f>SUM(L4:L6)</f>
        <v>5660.915</v>
      </c>
      <c r="M7" s="197">
        <f>SUM(M4:M6)</f>
        <v>6313.8</v>
      </c>
      <c r="N7" s="198">
        <f>SUM(N4:N6)</f>
        <v>3173.6</v>
      </c>
    </row>
    <row r="8" spans="1:14" x14ac:dyDescent="0.3">
      <c r="A8" s="19" t="s">
        <v>55</v>
      </c>
      <c r="B8" s="27" t="s">
        <v>56</v>
      </c>
      <c r="C8" s="14" t="s">
        <v>57</v>
      </c>
      <c r="D8" s="20" t="s">
        <v>58</v>
      </c>
      <c r="E8" s="29" t="s">
        <v>58</v>
      </c>
      <c r="F8" s="14" t="s">
        <v>59</v>
      </c>
      <c r="G8" s="14" t="b">
        <f>H29=E29-D4</f>
        <v>0</v>
      </c>
      <c r="H8" s="18" t="s">
        <v>61</v>
      </c>
      <c r="I8" s="14" t="s">
        <v>62</v>
      </c>
      <c r="J8" s="96"/>
      <c r="K8" s="96"/>
      <c r="L8" s="95"/>
    </row>
    <row r="9" spans="1:14" x14ac:dyDescent="0.3">
      <c r="A9" s="31" t="s">
        <v>63</v>
      </c>
      <c r="B9" s="32" t="s">
        <v>222</v>
      </c>
      <c r="C9" s="32" t="s">
        <v>223</v>
      </c>
      <c r="D9" s="16" t="s">
        <v>64</v>
      </c>
      <c r="E9" s="33">
        <v>2500</v>
      </c>
      <c r="F9" s="16">
        <v>17558</v>
      </c>
      <c r="G9" s="16">
        <v>1687</v>
      </c>
      <c r="H9" s="46">
        <v>195</v>
      </c>
      <c r="I9" s="16">
        <v>18371</v>
      </c>
      <c r="J9" s="96"/>
      <c r="K9" s="96"/>
      <c r="L9" s="95"/>
    </row>
    <row r="10" spans="1:14" x14ac:dyDescent="0.3">
      <c r="A10" s="31" t="s">
        <v>63</v>
      </c>
      <c r="B10" s="32" t="s">
        <v>222</v>
      </c>
      <c r="C10" s="32" t="s">
        <v>224</v>
      </c>
      <c r="D10" s="16" t="s">
        <v>64</v>
      </c>
      <c r="E10" s="33">
        <v>2500</v>
      </c>
      <c r="F10" s="16">
        <v>18049.599999999999</v>
      </c>
      <c r="G10" s="16">
        <v>2170.1999999999998</v>
      </c>
      <c r="H10" s="46">
        <v>203.4</v>
      </c>
      <c r="I10" s="16">
        <v>18379.400000000001</v>
      </c>
      <c r="J10" s="96"/>
      <c r="K10" s="96"/>
      <c r="L10" s="95"/>
    </row>
    <row r="11" spans="1:14" x14ac:dyDescent="0.3">
      <c r="A11" s="31" t="s">
        <v>65</v>
      </c>
      <c r="B11" s="32" t="s">
        <v>66</v>
      </c>
      <c r="C11" s="32" t="s">
        <v>225</v>
      </c>
      <c r="D11" s="16">
        <v>1200</v>
      </c>
      <c r="E11" s="33" t="s">
        <v>64</v>
      </c>
      <c r="F11" s="16">
        <v>18176</v>
      </c>
      <c r="G11" s="16">
        <v>4455.8</v>
      </c>
      <c r="H11" s="46">
        <f>I11-B4</f>
        <v>233.20000000000073</v>
      </c>
      <c r="I11" s="16">
        <v>18409.2</v>
      </c>
      <c r="J11" s="96"/>
      <c r="K11" s="96"/>
      <c r="L11" s="95"/>
    </row>
    <row r="12" spans="1:14" x14ac:dyDescent="0.3">
      <c r="A12" s="31" t="s">
        <v>67</v>
      </c>
      <c r="B12" s="32" t="s">
        <v>274</v>
      </c>
      <c r="C12" s="32" t="s">
        <v>277</v>
      </c>
      <c r="D12" s="16">
        <v>3600</v>
      </c>
      <c r="E12" s="33">
        <v>7200</v>
      </c>
      <c r="F12" s="16">
        <v>18176</v>
      </c>
      <c r="G12" s="16">
        <v>3885</v>
      </c>
      <c r="H12" s="46">
        <f>I12-B4</f>
        <v>3315</v>
      </c>
      <c r="I12" s="16">
        <v>21491</v>
      </c>
      <c r="J12" s="96"/>
      <c r="K12" s="96"/>
      <c r="L12" s="95"/>
    </row>
    <row r="13" spans="1:14" x14ac:dyDescent="0.3">
      <c r="A13" s="34" t="s">
        <v>68</v>
      </c>
      <c r="B13" s="32" t="s">
        <v>69</v>
      </c>
      <c r="C13" s="32" t="s">
        <v>259</v>
      </c>
      <c r="D13" s="16" t="s">
        <v>64</v>
      </c>
      <c r="E13" s="33">
        <v>2400</v>
      </c>
      <c r="F13" s="16">
        <v>18176</v>
      </c>
      <c r="G13" s="16">
        <v>276.39999999999998</v>
      </c>
      <c r="H13" s="46">
        <f>I13-B4</f>
        <v>2123.5999999999985</v>
      </c>
      <c r="I13" s="16">
        <v>20299.599999999999</v>
      </c>
      <c r="J13" s="96"/>
      <c r="K13" s="96"/>
      <c r="L13" s="95"/>
    </row>
    <row r="14" spans="1:14" x14ac:dyDescent="0.3">
      <c r="A14" s="34" t="s">
        <v>68</v>
      </c>
      <c r="B14" s="32" t="s">
        <v>69</v>
      </c>
      <c r="C14" s="32" t="s">
        <v>260</v>
      </c>
      <c r="D14" s="16" t="s">
        <v>64</v>
      </c>
      <c r="E14" s="33">
        <v>2400</v>
      </c>
      <c r="F14" s="16">
        <v>18176</v>
      </c>
      <c r="G14" s="16">
        <v>276.39999999999998</v>
      </c>
      <c r="H14" s="46">
        <f>I14-B4</f>
        <v>2123.5999999999985</v>
      </c>
      <c r="I14" s="16">
        <v>20299.599999999999</v>
      </c>
      <c r="J14" s="96"/>
      <c r="K14" s="96"/>
      <c r="L14" s="95"/>
    </row>
    <row r="15" spans="1:14" x14ac:dyDescent="0.3">
      <c r="A15" s="31" t="s">
        <v>70</v>
      </c>
      <c r="B15" s="32" t="s">
        <v>209</v>
      </c>
      <c r="C15" s="32" t="s">
        <v>227</v>
      </c>
      <c r="D15" s="16" t="s">
        <v>64</v>
      </c>
      <c r="E15" s="33">
        <v>1200</v>
      </c>
      <c r="F15" s="16">
        <v>18176</v>
      </c>
      <c r="G15" s="16">
        <v>78</v>
      </c>
      <c r="H15" s="46">
        <f>I15-B4</f>
        <v>1122</v>
      </c>
      <c r="I15" s="16">
        <v>19298</v>
      </c>
      <c r="J15" s="96"/>
      <c r="K15" s="96"/>
      <c r="L15" s="95"/>
    </row>
    <row r="16" spans="1:14" x14ac:dyDescent="0.3">
      <c r="A16" s="31" t="s">
        <v>70</v>
      </c>
      <c r="B16" s="32" t="s">
        <v>209</v>
      </c>
      <c r="C16" s="32" t="s">
        <v>226</v>
      </c>
      <c r="D16" s="16" t="s">
        <v>64</v>
      </c>
      <c r="E16" s="33">
        <v>1200</v>
      </c>
      <c r="F16" s="16">
        <v>18176</v>
      </c>
      <c r="G16" s="16">
        <v>78</v>
      </c>
      <c r="H16" s="46">
        <f>I16-B4</f>
        <v>1122</v>
      </c>
      <c r="I16" s="16">
        <v>19298</v>
      </c>
      <c r="J16" s="96"/>
      <c r="K16" s="96"/>
      <c r="L16" s="95"/>
    </row>
    <row r="17" spans="1:12" x14ac:dyDescent="0.3">
      <c r="A17" s="31" t="s">
        <v>71</v>
      </c>
      <c r="B17" s="32" t="s">
        <v>72</v>
      </c>
      <c r="C17" s="32" t="s">
        <v>261</v>
      </c>
      <c r="D17" s="16" t="s">
        <v>64</v>
      </c>
      <c r="E17" s="33">
        <v>2400</v>
      </c>
      <c r="F17" s="16">
        <v>18176</v>
      </c>
      <c r="G17" s="16">
        <v>420</v>
      </c>
      <c r="H17" s="46">
        <f>I17-B4</f>
        <v>1980</v>
      </c>
      <c r="I17" s="16">
        <v>20156</v>
      </c>
      <c r="J17" s="96"/>
      <c r="K17" s="96"/>
      <c r="L17" s="95"/>
    </row>
    <row r="18" spans="1:12" x14ac:dyDescent="0.3">
      <c r="A18" s="34" t="s">
        <v>73</v>
      </c>
      <c r="B18" s="32" t="s">
        <v>72</v>
      </c>
      <c r="C18" s="32" t="s">
        <v>262</v>
      </c>
      <c r="D18" s="16" t="s">
        <v>64</v>
      </c>
      <c r="E18" s="33">
        <v>2400</v>
      </c>
      <c r="F18" s="16">
        <v>18176</v>
      </c>
      <c r="G18" s="16">
        <v>420</v>
      </c>
      <c r="H18" s="46">
        <f>I18-B4</f>
        <v>1980</v>
      </c>
      <c r="I18" s="16">
        <v>20156</v>
      </c>
      <c r="J18" s="96"/>
      <c r="K18" s="96"/>
      <c r="L18" s="95"/>
    </row>
    <row r="19" spans="1:12" x14ac:dyDescent="0.3">
      <c r="A19" s="31" t="s">
        <v>74</v>
      </c>
      <c r="B19" s="32" t="s">
        <v>75</v>
      </c>
      <c r="C19" s="32" t="s">
        <v>257</v>
      </c>
      <c r="D19" s="16" t="s">
        <v>64</v>
      </c>
      <c r="E19" s="33">
        <v>2400</v>
      </c>
      <c r="F19" s="16">
        <v>18176</v>
      </c>
      <c r="G19" s="16">
        <v>277.10000000000002</v>
      </c>
      <c r="H19" s="46">
        <f>I19-B4</f>
        <v>2122.9000000000015</v>
      </c>
      <c r="I19" s="16">
        <v>20298.900000000001</v>
      </c>
      <c r="J19" s="96"/>
      <c r="K19" s="96"/>
      <c r="L19" s="95"/>
    </row>
    <row r="20" spans="1:12" x14ac:dyDescent="0.3">
      <c r="A20" s="31" t="s">
        <v>74</v>
      </c>
      <c r="B20" s="32" t="s">
        <v>75</v>
      </c>
      <c r="C20" s="32" t="s">
        <v>258</v>
      </c>
      <c r="D20" s="16" t="s">
        <v>64</v>
      </c>
      <c r="E20" s="33">
        <v>2400</v>
      </c>
      <c r="F20" s="16">
        <v>18176</v>
      </c>
      <c r="G20" s="16">
        <v>277.10000000000002</v>
      </c>
      <c r="H20" s="46">
        <f>I20-B4</f>
        <v>2122.9000000000015</v>
      </c>
      <c r="I20" s="16">
        <v>20298.900000000001</v>
      </c>
      <c r="J20" s="96"/>
      <c r="K20" s="96"/>
      <c r="L20" s="95"/>
    </row>
    <row r="21" spans="1:12" x14ac:dyDescent="0.3">
      <c r="A21" s="31" t="s">
        <v>76</v>
      </c>
      <c r="B21" s="32" t="s">
        <v>75</v>
      </c>
      <c r="C21" s="32" t="s">
        <v>256</v>
      </c>
      <c r="D21" s="16" t="s">
        <v>64</v>
      </c>
      <c r="E21" s="33">
        <v>2400</v>
      </c>
      <c r="F21" s="16">
        <v>18176</v>
      </c>
      <c r="G21" s="16">
        <v>277.10000000000002</v>
      </c>
      <c r="H21" s="46">
        <f>I21-B4</f>
        <v>2122.9000000000015</v>
      </c>
      <c r="I21" s="16">
        <v>20298.900000000001</v>
      </c>
      <c r="J21" s="96"/>
      <c r="K21" s="96"/>
      <c r="L21" s="95"/>
    </row>
    <row r="22" spans="1:12" x14ac:dyDescent="0.3">
      <c r="A22" s="31" t="s">
        <v>76</v>
      </c>
      <c r="B22" s="32" t="s">
        <v>75</v>
      </c>
      <c r="C22" s="32" t="s">
        <v>280</v>
      </c>
      <c r="D22" s="16" t="s">
        <v>64</v>
      </c>
      <c r="E22" s="33">
        <v>2400</v>
      </c>
      <c r="F22" s="16">
        <v>18176</v>
      </c>
      <c r="G22" s="16">
        <v>277.10000000000002</v>
      </c>
      <c r="H22" s="46">
        <f>I22-B4</f>
        <v>2122.9000000000015</v>
      </c>
      <c r="I22" s="16">
        <v>20298.900000000001</v>
      </c>
      <c r="J22" s="96"/>
      <c r="K22" s="96"/>
      <c r="L22" s="95"/>
    </row>
    <row r="23" spans="1:12" x14ac:dyDescent="0.3">
      <c r="A23" s="31" t="s">
        <v>77</v>
      </c>
      <c r="B23" s="32" t="s">
        <v>279</v>
      </c>
      <c r="C23" s="32" t="s">
        <v>278</v>
      </c>
      <c r="D23" s="16" t="s">
        <v>64</v>
      </c>
      <c r="E23" s="33">
        <v>3600</v>
      </c>
      <c r="F23" s="16">
        <v>18176</v>
      </c>
      <c r="G23" s="16">
        <v>1112.8</v>
      </c>
      <c r="H23" s="46">
        <f>I23-B4</f>
        <v>1112.7999999999993</v>
      </c>
      <c r="I23" s="16">
        <v>19288.8</v>
      </c>
      <c r="J23" s="96"/>
      <c r="K23" s="96"/>
      <c r="L23" s="95"/>
    </row>
    <row r="24" spans="1:12" x14ac:dyDescent="0.3">
      <c r="A24" s="31" t="s">
        <v>77</v>
      </c>
      <c r="B24" s="32" t="s">
        <v>279</v>
      </c>
      <c r="C24" s="32"/>
      <c r="D24" s="16" t="s">
        <v>64</v>
      </c>
      <c r="E24" s="33">
        <v>3600</v>
      </c>
      <c r="F24" s="16">
        <v>18176</v>
      </c>
      <c r="G24" s="16">
        <v>1112.8</v>
      </c>
      <c r="H24" s="46">
        <f>I24-B4</f>
        <v>1112.7999999999993</v>
      </c>
      <c r="I24" s="16">
        <v>19288.8</v>
      </c>
    </row>
    <row r="25" spans="1:12" x14ac:dyDescent="0.3">
      <c r="A25" s="31"/>
      <c r="B25" s="32"/>
      <c r="C25" s="32"/>
      <c r="D25" s="16"/>
      <c r="E25" s="33"/>
      <c r="F25" s="16"/>
      <c r="G25" s="16"/>
      <c r="H25" s="46"/>
      <c r="I25" s="16"/>
    </row>
    <row r="26" spans="1:12" x14ac:dyDescent="0.3">
      <c r="A26" s="31" t="s">
        <v>0</v>
      </c>
      <c r="B26" s="32" t="s">
        <v>1</v>
      </c>
      <c r="C26" s="32" t="s">
        <v>275</v>
      </c>
      <c r="D26" s="16" t="s">
        <v>64</v>
      </c>
      <c r="E26" s="33">
        <v>17500</v>
      </c>
      <c r="F26" s="16">
        <v>18176</v>
      </c>
      <c r="G26" s="16">
        <v>16967.8</v>
      </c>
      <c r="H26" s="46">
        <f>I26-B4</f>
        <v>532.20000000000073</v>
      </c>
      <c r="I26" s="16">
        <v>18708.2</v>
      </c>
    </row>
    <row r="27" spans="1:12" x14ac:dyDescent="0.3">
      <c r="A27" s="31" t="s">
        <v>0</v>
      </c>
      <c r="B27" s="32" t="s">
        <v>1</v>
      </c>
      <c r="C27" s="32" t="s">
        <v>276</v>
      </c>
      <c r="D27" s="16" t="s">
        <v>64</v>
      </c>
      <c r="E27" s="33">
        <v>17500</v>
      </c>
      <c r="F27" s="16">
        <v>18176</v>
      </c>
      <c r="G27" s="16">
        <v>16967.8</v>
      </c>
      <c r="H27" s="46">
        <f>I27-B4</f>
        <v>532.20000000000073</v>
      </c>
      <c r="I27" s="16">
        <v>18708.2</v>
      </c>
    </row>
    <row r="28" spans="1:12" x14ac:dyDescent="0.3">
      <c r="A28" s="31" t="s">
        <v>188</v>
      </c>
      <c r="B28" s="32" t="s">
        <v>2</v>
      </c>
      <c r="C28" s="32" t="s">
        <v>281</v>
      </c>
      <c r="D28" s="16" t="s">
        <v>64</v>
      </c>
      <c r="E28" s="35">
        <v>15000</v>
      </c>
      <c r="F28" s="16">
        <v>18176</v>
      </c>
      <c r="G28" s="36">
        <v>4455.8</v>
      </c>
      <c r="H28" s="66">
        <f>I28-B4</f>
        <v>10544.2</v>
      </c>
      <c r="I28" s="36">
        <v>28720.2</v>
      </c>
    </row>
    <row r="29" spans="1:12" x14ac:dyDescent="0.3">
      <c r="A29" s="31"/>
      <c r="B29" s="32"/>
      <c r="C29" s="32"/>
      <c r="D29" s="16"/>
      <c r="E29" s="118"/>
      <c r="F29" s="16"/>
      <c r="G29" s="117"/>
      <c r="H29" s="117"/>
      <c r="I29" s="45"/>
    </row>
    <row r="30" spans="1:12" x14ac:dyDescent="0.3">
      <c r="A30" s="31" t="s">
        <v>3</v>
      </c>
      <c r="B30" s="32" t="s">
        <v>4</v>
      </c>
      <c r="C30" s="32" t="s">
        <v>235</v>
      </c>
      <c r="D30" s="16" t="s">
        <v>64</v>
      </c>
      <c r="E30" s="33">
        <v>15000</v>
      </c>
      <c r="F30" s="16">
        <v>17334.5</v>
      </c>
      <c r="G30" s="16">
        <v>730.2</v>
      </c>
      <c r="H30" s="46">
        <f>I30-B4</f>
        <v>13428.3</v>
      </c>
      <c r="I30" s="16">
        <v>31604.3</v>
      </c>
    </row>
    <row r="31" spans="1:12" x14ac:dyDescent="0.3">
      <c r="A31" s="31" t="s">
        <v>3</v>
      </c>
      <c r="B31" s="32" t="s">
        <v>4</v>
      </c>
      <c r="C31" s="32" t="s">
        <v>236</v>
      </c>
      <c r="D31" s="16" t="s">
        <v>64</v>
      </c>
      <c r="E31" s="33">
        <v>15000</v>
      </c>
      <c r="F31" s="16">
        <v>17334.5</v>
      </c>
      <c r="G31" s="16">
        <v>730.2</v>
      </c>
      <c r="H31" s="46">
        <f>I31-B4</f>
        <v>13428.3</v>
      </c>
      <c r="I31" s="16">
        <v>31604.3</v>
      </c>
    </row>
    <row r="32" spans="1:12" x14ac:dyDescent="0.3">
      <c r="A32" s="31"/>
      <c r="B32" s="32"/>
      <c r="C32" s="32"/>
      <c r="D32" s="16"/>
      <c r="E32" s="33"/>
      <c r="F32" s="16"/>
      <c r="G32" s="16"/>
      <c r="H32" s="46"/>
      <c r="I32" s="16"/>
    </row>
    <row r="33" spans="1:12" x14ac:dyDescent="0.3">
      <c r="A33" s="31"/>
      <c r="B33" s="32"/>
      <c r="C33" s="32"/>
      <c r="D33" s="39"/>
      <c r="E33" s="33"/>
      <c r="F33" s="16"/>
      <c r="G33" s="16"/>
      <c r="H33" s="46"/>
      <c r="I33" s="16"/>
    </row>
    <row r="34" spans="1:12" x14ac:dyDescent="0.3">
      <c r="A34" s="31"/>
      <c r="B34" s="32"/>
      <c r="C34" s="32"/>
      <c r="D34" s="16"/>
      <c r="E34" s="33"/>
      <c r="F34" s="16"/>
      <c r="G34" s="16"/>
      <c r="H34" s="46"/>
      <c r="I34" s="16"/>
    </row>
    <row r="35" spans="1:12" x14ac:dyDescent="0.3">
      <c r="A35" s="75"/>
      <c r="B35" s="70"/>
      <c r="C35" s="70"/>
      <c r="D35" s="71"/>
      <c r="E35" s="72"/>
      <c r="F35" s="71"/>
      <c r="G35" s="71"/>
      <c r="H35" s="73"/>
      <c r="I35" s="74"/>
    </row>
    <row r="36" spans="1:12" x14ac:dyDescent="0.3">
      <c r="A36" s="76" t="s">
        <v>50</v>
      </c>
      <c r="B36" s="77" t="s">
        <v>51</v>
      </c>
      <c r="C36" s="78" t="s">
        <v>51</v>
      </c>
      <c r="D36" s="74" t="s">
        <v>52</v>
      </c>
      <c r="E36" s="74" t="s">
        <v>53</v>
      </c>
      <c r="F36" s="77" t="s">
        <v>54</v>
      </c>
      <c r="G36" s="77" t="s">
        <v>11</v>
      </c>
      <c r="H36" s="77" t="s">
        <v>187</v>
      </c>
      <c r="I36" s="77" t="s">
        <v>54</v>
      </c>
    </row>
    <row r="37" spans="1:12" x14ac:dyDescent="0.3">
      <c r="A37" s="83" t="s">
        <v>55</v>
      </c>
      <c r="B37" s="84" t="s">
        <v>56</v>
      </c>
      <c r="C37" s="84" t="s">
        <v>57</v>
      </c>
      <c r="D37" s="85" t="s">
        <v>58</v>
      </c>
      <c r="E37" s="85" t="s">
        <v>58</v>
      </c>
      <c r="F37" s="84" t="s">
        <v>59</v>
      </c>
      <c r="G37" s="84" t="s">
        <v>60</v>
      </c>
      <c r="H37" s="84" t="s">
        <v>61</v>
      </c>
      <c r="I37" s="84" t="s">
        <v>62</v>
      </c>
    </row>
    <row r="38" spans="1:12" x14ac:dyDescent="0.3">
      <c r="A38" s="79" t="s">
        <v>5</v>
      </c>
      <c r="B38" s="65" t="s">
        <v>6</v>
      </c>
      <c r="C38" s="65" t="s">
        <v>230</v>
      </c>
      <c r="D38" s="80" t="s">
        <v>64</v>
      </c>
      <c r="E38" s="81">
        <v>4800</v>
      </c>
      <c r="F38" s="80">
        <v>18176</v>
      </c>
      <c r="G38" s="80">
        <v>2135.9</v>
      </c>
      <c r="H38" s="82">
        <f>I38-B4</f>
        <v>2664.0999999999985</v>
      </c>
      <c r="I38" s="80">
        <v>20840.099999999999</v>
      </c>
    </row>
    <row r="39" spans="1:12" x14ac:dyDescent="0.3">
      <c r="A39" s="40" t="s">
        <v>5</v>
      </c>
      <c r="B39" s="32" t="s">
        <v>6</v>
      </c>
      <c r="C39" s="32" t="s">
        <v>234</v>
      </c>
      <c r="D39" s="16" t="s">
        <v>64</v>
      </c>
      <c r="E39" s="33">
        <v>4800</v>
      </c>
      <c r="F39" s="16">
        <v>18176</v>
      </c>
      <c r="G39" s="16">
        <v>2135.9</v>
      </c>
      <c r="H39" s="46">
        <f>I39-B4</f>
        <v>2664.0999999999985</v>
      </c>
      <c r="I39" s="16">
        <v>20840.099999999999</v>
      </c>
    </row>
    <row r="40" spans="1:12" x14ac:dyDescent="0.3">
      <c r="A40" s="31" t="s">
        <v>8</v>
      </c>
      <c r="B40" s="32" t="s">
        <v>9</v>
      </c>
      <c r="C40" s="32" t="s">
        <v>231</v>
      </c>
      <c r="D40" s="16">
        <v>1200</v>
      </c>
      <c r="E40" s="33" t="s">
        <v>64</v>
      </c>
      <c r="F40" s="16">
        <v>18176</v>
      </c>
      <c r="G40" s="16">
        <v>6637.5</v>
      </c>
      <c r="H40" s="46">
        <f>I40-B4</f>
        <v>244.5</v>
      </c>
      <c r="I40" s="16">
        <v>18420.5</v>
      </c>
      <c r="L40" s="100"/>
    </row>
    <row r="41" spans="1:12" x14ac:dyDescent="0.3">
      <c r="A41" s="42" t="s">
        <v>232</v>
      </c>
      <c r="B41" s="32" t="s">
        <v>7</v>
      </c>
      <c r="C41" s="32" t="s">
        <v>233</v>
      </c>
      <c r="D41" s="16">
        <v>1200</v>
      </c>
      <c r="E41" s="33" t="s">
        <v>64</v>
      </c>
      <c r="F41" s="16">
        <v>18176</v>
      </c>
      <c r="G41" s="16">
        <v>1052.9000000000001</v>
      </c>
      <c r="H41" s="46">
        <f>I41-B4</f>
        <v>147.09999999999854</v>
      </c>
      <c r="I41" s="16">
        <v>18323.099999999999</v>
      </c>
    </row>
    <row r="42" spans="1:12" x14ac:dyDescent="0.3">
      <c r="A42" s="31"/>
      <c r="B42" s="32"/>
      <c r="C42" s="208"/>
      <c r="D42" s="16"/>
      <c r="E42" s="33"/>
      <c r="F42" s="16"/>
      <c r="G42" s="16"/>
      <c r="H42" s="46"/>
      <c r="I42" s="16"/>
    </row>
    <row r="43" spans="1:12" x14ac:dyDescent="0.3">
      <c r="A43" s="31" t="s">
        <v>10</v>
      </c>
      <c r="B43" s="32" t="s">
        <v>297</v>
      </c>
      <c r="C43" s="32" t="s">
        <v>298</v>
      </c>
      <c r="D43" s="16" t="s">
        <v>64</v>
      </c>
      <c r="E43" s="33">
        <v>600</v>
      </c>
      <c r="F43" s="16">
        <v>17880.400000000001</v>
      </c>
      <c r="G43" s="16">
        <v>0</v>
      </c>
      <c r="H43" s="46">
        <v>404.4</v>
      </c>
      <c r="I43" s="16">
        <v>18580.400000000001</v>
      </c>
    </row>
    <row r="44" spans="1:12" x14ac:dyDescent="0.3">
      <c r="A44" s="31" t="s">
        <v>12</v>
      </c>
      <c r="B44" s="32" t="s">
        <v>13</v>
      </c>
      <c r="C44" s="32" t="s">
        <v>229</v>
      </c>
      <c r="D44" s="16">
        <v>1500</v>
      </c>
      <c r="E44" s="33" t="s">
        <v>64</v>
      </c>
      <c r="F44" s="16">
        <v>18176</v>
      </c>
      <c r="G44" s="16">
        <v>1294.2</v>
      </c>
      <c r="H44" s="46">
        <f>I44-B4</f>
        <v>205.79999999999927</v>
      </c>
      <c r="I44" s="16">
        <v>18381.8</v>
      </c>
    </row>
    <row r="45" spans="1:12" x14ac:dyDescent="0.3">
      <c r="A45" s="31" t="s">
        <v>14</v>
      </c>
      <c r="B45" s="32" t="s">
        <v>15</v>
      </c>
      <c r="C45" s="32" t="s">
        <v>266</v>
      </c>
      <c r="D45" s="16" t="s">
        <v>64</v>
      </c>
      <c r="E45" s="33">
        <v>15000</v>
      </c>
      <c r="F45" s="16">
        <v>18176</v>
      </c>
      <c r="G45" s="16">
        <v>1294.2</v>
      </c>
      <c r="H45" s="46">
        <f>I45-B4</f>
        <v>13705.8</v>
      </c>
      <c r="I45" s="16">
        <v>31881.8</v>
      </c>
    </row>
    <row r="46" spans="1:12" x14ac:dyDescent="0.3">
      <c r="A46" s="41"/>
      <c r="B46" s="32"/>
      <c r="C46" s="32"/>
      <c r="D46" s="16"/>
      <c r="E46" s="43"/>
      <c r="F46" s="16"/>
      <c r="G46" s="16"/>
      <c r="H46" s="116"/>
      <c r="I46" s="16"/>
    </row>
    <row r="47" spans="1:12" x14ac:dyDescent="0.3">
      <c r="A47" s="31" t="s">
        <v>16</v>
      </c>
      <c r="B47" s="32" t="s">
        <v>17</v>
      </c>
      <c r="C47" s="32" t="s">
        <v>267</v>
      </c>
      <c r="D47" s="16" t="s">
        <v>64</v>
      </c>
      <c r="E47" s="33">
        <v>1500</v>
      </c>
      <c r="F47" s="16">
        <v>18176</v>
      </c>
      <c r="G47" s="16">
        <v>1294.2</v>
      </c>
      <c r="H47" s="46">
        <f>I47-B4</f>
        <v>205.79999999999927</v>
      </c>
      <c r="I47" s="16">
        <v>18381.8</v>
      </c>
    </row>
    <row r="48" spans="1:12" x14ac:dyDescent="0.3">
      <c r="A48" s="31" t="s">
        <v>18</v>
      </c>
      <c r="B48" s="32" t="s">
        <v>19</v>
      </c>
      <c r="C48" s="32" t="s">
        <v>228</v>
      </c>
      <c r="D48" s="16">
        <v>2000</v>
      </c>
      <c r="E48" s="33" t="s">
        <v>64</v>
      </c>
      <c r="F48" s="16">
        <v>18176</v>
      </c>
      <c r="G48" s="16">
        <v>6836.3</v>
      </c>
      <c r="H48" s="46">
        <f>I48-B4</f>
        <v>979.70000000000073</v>
      </c>
      <c r="I48" s="16">
        <v>19155.7</v>
      </c>
    </row>
    <row r="49" spans="1:9" x14ac:dyDescent="0.3">
      <c r="A49" s="31" t="s">
        <v>127</v>
      </c>
      <c r="B49" s="32" t="s">
        <v>282</v>
      </c>
      <c r="C49" s="32" t="s">
        <v>283</v>
      </c>
      <c r="D49" s="16">
        <v>1500</v>
      </c>
      <c r="E49" s="33" t="s">
        <v>64</v>
      </c>
      <c r="F49" s="16">
        <v>18176</v>
      </c>
      <c r="G49" s="16">
        <v>4391.3</v>
      </c>
      <c r="H49" s="46">
        <v>480</v>
      </c>
      <c r="I49" s="16">
        <v>18655.7</v>
      </c>
    </row>
    <row r="50" spans="1:9" x14ac:dyDescent="0.3">
      <c r="A50" s="31" t="s">
        <v>128</v>
      </c>
      <c r="B50" s="32" t="s">
        <v>129</v>
      </c>
      <c r="C50" s="32"/>
      <c r="D50" s="16" t="s">
        <v>64</v>
      </c>
      <c r="E50" s="33">
        <v>4800</v>
      </c>
      <c r="F50" s="16">
        <v>18176</v>
      </c>
      <c r="G50" s="16">
        <v>3252</v>
      </c>
      <c r="H50" s="46">
        <f>I50-B4</f>
        <v>1548</v>
      </c>
      <c r="I50" s="16">
        <v>19724</v>
      </c>
    </row>
    <row r="51" spans="1:9" x14ac:dyDescent="0.3">
      <c r="A51" s="40" t="s">
        <v>130</v>
      </c>
      <c r="B51" s="32" t="s">
        <v>131</v>
      </c>
      <c r="C51" s="32" t="s">
        <v>264</v>
      </c>
      <c r="D51" s="16" t="s">
        <v>64</v>
      </c>
      <c r="E51" s="33">
        <v>3600</v>
      </c>
      <c r="F51" s="16">
        <v>17013</v>
      </c>
      <c r="G51" s="16">
        <v>1163</v>
      </c>
      <c r="H51" s="46">
        <f>I51-B4</f>
        <v>2437</v>
      </c>
      <c r="I51" s="16">
        <v>20613</v>
      </c>
    </row>
    <row r="52" spans="1:9" x14ac:dyDescent="0.3">
      <c r="A52" s="40" t="s">
        <v>132</v>
      </c>
      <c r="B52" s="32" t="s">
        <v>133</v>
      </c>
      <c r="C52" s="32" t="s">
        <v>265</v>
      </c>
      <c r="D52" s="16" t="s">
        <v>64</v>
      </c>
      <c r="E52" s="33">
        <v>3600</v>
      </c>
      <c r="F52" s="16">
        <v>17013</v>
      </c>
      <c r="G52" s="16">
        <v>1163</v>
      </c>
      <c r="H52" s="46">
        <f>I52-B4</f>
        <v>2437</v>
      </c>
      <c r="I52" s="16">
        <v>20613</v>
      </c>
    </row>
    <row r="53" spans="1:9" x14ac:dyDescent="0.3">
      <c r="A53" s="31" t="s">
        <v>237</v>
      </c>
      <c r="B53" s="32" t="s">
        <v>238</v>
      </c>
      <c r="C53" s="32" t="s">
        <v>239</v>
      </c>
      <c r="D53" s="16" t="s">
        <v>64</v>
      </c>
      <c r="E53" s="33" t="s">
        <v>240</v>
      </c>
      <c r="F53" s="16">
        <v>18176</v>
      </c>
      <c r="G53" s="16">
        <v>5239.3</v>
      </c>
      <c r="H53" s="46" t="s">
        <v>263</v>
      </c>
      <c r="I53" s="16" t="s">
        <v>263</v>
      </c>
    </row>
    <row r="54" spans="1:9" x14ac:dyDescent="0.3">
      <c r="A54" s="31"/>
      <c r="B54" s="32"/>
      <c r="C54" s="32"/>
      <c r="D54" s="16"/>
      <c r="E54" s="33"/>
      <c r="F54" s="16"/>
      <c r="G54" s="16"/>
      <c r="H54" s="46"/>
      <c r="I54" s="16"/>
    </row>
    <row r="55" spans="1:9" x14ac:dyDescent="0.3">
      <c r="A55" s="31" t="s">
        <v>136</v>
      </c>
      <c r="B55" s="32" t="s">
        <v>137</v>
      </c>
      <c r="C55" s="32" t="s">
        <v>243</v>
      </c>
      <c r="D55" s="16" t="s">
        <v>64</v>
      </c>
      <c r="E55" s="33">
        <v>1500</v>
      </c>
      <c r="F55" s="16">
        <v>17030</v>
      </c>
      <c r="G55" s="16">
        <v>256</v>
      </c>
      <c r="H55" s="192">
        <f>I55-B4</f>
        <v>98</v>
      </c>
      <c r="I55" s="16">
        <v>18274</v>
      </c>
    </row>
    <row r="56" spans="1:9" x14ac:dyDescent="0.3">
      <c r="A56" s="31" t="s">
        <v>208</v>
      </c>
      <c r="B56" s="32" t="s">
        <v>244</v>
      </c>
      <c r="C56" s="32">
        <v>1717071</v>
      </c>
      <c r="D56" s="16" t="s">
        <v>64</v>
      </c>
      <c r="E56" s="33">
        <v>3000</v>
      </c>
      <c r="F56" s="16">
        <v>17334.5</v>
      </c>
      <c r="G56" s="16">
        <v>0</v>
      </c>
      <c r="H56" s="46">
        <f>I56-B4</f>
        <v>2158.5</v>
      </c>
      <c r="I56" s="16">
        <v>20334.5</v>
      </c>
    </row>
    <row r="57" spans="1:9" x14ac:dyDescent="0.3">
      <c r="A57" s="31" t="s">
        <v>138</v>
      </c>
      <c r="B57" s="32" t="s">
        <v>253</v>
      </c>
      <c r="C57" s="32" t="s">
        <v>254</v>
      </c>
      <c r="D57" s="16" t="s">
        <v>64</v>
      </c>
      <c r="E57" s="33">
        <v>2500</v>
      </c>
      <c r="F57" s="16">
        <v>17582.599999999999</v>
      </c>
      <c r="G57" s="16">
        <v>0</v>
      </c>
      <c r="H57" s="46">
        <f>I57-B4</f>
        <v>1906.5999999999985</v>
      </c>
      <c r="I57" s="16">
        <v>20082.599999999999</v>
      </c>
    </row>
    <row r="58" spans="1:9" x14ac:dyDescent="0.3">
      <c r="A58" s="31" t="s">
        <v>138</v>
      </c>
      <c r="B58" s="32" t="s">
        <v>253</v>
      </c>
      <c r="C58" s="32" t="s">
        <v>255</v>
      </c>
      <c r="D58" s="16" t="s">
        <v>64</v>
      </c>
      <c r="E58" s="33">
        <v>2500</v>
      </c>
      <c r="F58" s="16">
        <v>17582.599999999999</v>
      </c>
      <c r="G58" s="16">
        <v>0</v>
      </c>
      <c r="H58" s="46">
        <f>I58-B4</f>
        <v>1906.5999999999985</v>
      </c>
      <c r="I58" s="16">
        <v>20082.599999999999</v>
      </c>
    </row>
    <row r="59" spans="1:9" x14ac:dyDescent="0.3">
      <c r="A59" s="31" t="s">
        <v>139</v>
      </c>
      <c r="B59" s="32" t="s">
        <v>245</v>
      </c>
      <c r="C59" s="32" t="s">
        <v>246</v>
      </c>
      <c r="D59" s="16" t="s">
        <v>64</v>
      </c>
      <c r="E59" s="33">
        <v>1000</v>
      </c>
      <c r="F59" s="16">
        <v>17582.599999999999</v>
      </c>
      <c r="G59" s="16">
        <v>0</v>
      </c>
      <c r="H59" s="46">
        <f>I59-B4</f>
        <v>406.59999999999854</v>
      </c>
      <c r="I59" s="16">
        <v>18582.599999999999</v>
      </c>
    </row>
    <row r="60" spans="1:9" x14ac:dyDescent="0.3">
      <c r="A60" s="31" t="s">
        <v>139</v>
      </c>
      <c r="B60" s="32" t="s">
        <v>245</v>
      </c>
      <c r="C60" s="32" t="s">
        <v>247</v>
      </c>
      <c r="D60" s="16" t="s">
        <v>64</v>
      </c>
      <c r="E60" s="33">
        <v>1000</v>
      </c>
      <c r="F60" s="16">
        <v>17582.599999999999</v>
      </c>
      <c r="G60" s="16">
        <v>0</v>
      </c>
      <c r="H60" s="46">
        <f>I60-B4</f>
        <v>406.59999999999854</v>
      </c>
      <c r="I60" s="16">
        <v>18582.599999999999</v>
      </c>
    </row>
    <row r="61" spans="1:9" x14ac:dyDescent="0.3">
      <c r="A61" s="42" t="s">
        <v>204</v>
      </c>
      <c r="B61" s="32" t="s">
        <v>248</v>
      </c>
      <c r="C61" s="32" t="s">
        <v>249</v>
      </c>
      <c r="D61" s="16" t="s">
        <v>64</v>
      </c>
      <c r="E61" s="33">
        <v>600</v>
      </c>
      <c r="F61" s="16">
        <v>18166.5</v>
      </c>
      <c r="G61" s="16">
        <v>0</v>
      </c>
      <c r="H61" s="46">
        <f>I61-B4</f>
        <v>590.5</v>
      </c>
      <c r="I61" s="16">
        <v>18766.5</v>
      </c>
    </row>
    <row r="62" spans="1:9" x14ac:dyDescent="0.3">
      <c r="A62" s="42" t="s">
        <v>205</v>
      </c>
      <c r="B62" s="32" t="s">
        <v>248</v>
      </c>
      <c r="C62" s="32" t="s">
        <v>250</v>
      </c>
      <c r="D62" s="16" t="s">
        <v>64</v>
      </c>
      <c r="E62" s="33">
        <v>600</v>
      </c>
      <c r="F62" s="16">
        <v>18166.5</v>
      </c>
      <c r="G62" s="16">
        <v>0</v>
      </c>
      <c r="H62" s="46">
        <f>I62-B4</f>
        <v>590.5</v>
      </c>
      <c r="I62" s="16">
        <v>18766.5</v>
      </c>
    </row>
    <row r="63" spans="1:9" x14ac:dyDescent="0.3">
      <c r="A63" s="42" t="s">
        <v>206</v>
      </c>
      <c r="B63" s="32" t="s">
        <v>248</v>
      </c>
      <c r="C63" s="32" t="s">
        <v>251</v>
      </c>
      <c r="D63" s="16" t="s">
        <v>64</v>
      </c>
      <c r="E63" s="33">
        <v>600</v>
      </c>
      <c r="F63" s="16">
        <v>18166.5</v>
      </c>
      <c r="G63" s="16">
        <v>0</v>
      </c>
      <c r="H63" s="46">
        <f>I63-B4</f>
        <v>590.5</v>
      </c>
      <c r="I63" s="16">
        <v>18766.5</v>
      </c>
    </row>
    <row r="64" spans="1:9" x14ac:dyDescent="0.3">
      <c r="A64" s="42" t="s">
        <v>207</v>
      </c>
      <c r="B64" s="32" t="s">
        <v>248</v>
      </c>
      <c r="C64" s="32" t="s">
        <v>252</v>
      </c>
      <c r="D64" s="16" t="s">
        <v>64</v>
      </c>
      <c r="E64" s="33">
        <v>600</v>
      </c>
      <c r="F64" s="16">
        <v>18166.5</v>
      </c>
      <c r="G64" s="16">
        <v>0</v>
      </c>
      <c r="H64" s="46">
        <f>I64-B4</f>
        <v>590.5</v>
      </c>
      <c r="I64" s="16">
        <v>18766.5</v>
      </c>
    </row>
    <row r="65" spans="1:12" x14ac:dyDescent="0.3">
      <c r="A65" s="42" t="s">
        <v>140</v>
      </c>
      <c r="B65" s="32" t="s">
        <v>141</v>
      </c>
      <c r="C65" s="32" t="s">
        <v>64</v>
      </c>
      <c r="D65" s="16" t="s">
        <v>64</v>
      </c>
      <c r="E65" s="33">
        <v>450</v>
      </c>
      <c r="F65" s="16">
        <v>18176</v>
      </c>
      <c r="G65" s="16">
        <v>0</v>
      </c>
      <c r="H65" s="46">
        <f>I65-B4</f>
        <v>450</v>
      </c>
      <c r="I65" s="16">
        <v>18626</v>
      </c>
    </row>
    <row r="66" spans="1:12" x14ac:dyDescent="0.3">
      <c r="A66" s="31" t="s">
        <v>134</v>
      </c>
      <c r="B66" s="32" t="s">
        <v>135</v>
      </c>
      <c r="C66" s="32" t="s">
        <v>241</v>
      </c>
      <c r="D66" s="16" t="s">
        <v>263</v>
      </c>
      <c r="E66" s="33" t="s">
        <v>64</v>
      </c>
      <c r="F66" s="16">
        <v>17697</v>
      </c>
      <c r="G66" s="16" t="s">
        <v>242</v>
      </c>
      <c r="H66" s="46" t="s">
        <v>263</v>
      </c>
      <c r="I66" s="16" t="s">
        <v>263</v>
      </c>
    </row>
    <row r="67" spans="1:12" x14ac:dyDescent="0.3">
      <c r="A67" s="31" t="s">
        <v>32</v>
      </c>
      <c r="B67" s="16" t="s">
        <v>64</v>
      </c>
      <c r="C67" s="16" t="s">
        <v>64</v>
      </c>
      <c r="D67" s="16" t="s">
        <v>31</v>
      </c>
      <c r="E67" s="16" t="s">
        <v>64</v>
      </c>
      <c r="F67" s="16" t="s">
        <v>64</v>
      </c>
      <c r="G67" s="16" t="s">
        <v>64</v>
      </c>
      <c r="H67" s="16" t="s">
        <v>64</v>
      </c>
      <c r="I67" s="47"/>
    </row>
    <row r="68" spans="1:12" x14ac:dyDescent="0.3">
      <c r="A68" s="31" t="s">
        <v>212</v>
      </c>
      <c r="B68" s="16" t="s">
        <v>64</v>
      </c>
      <c r="C68" s="16" t="s">
        <v>64</v>
      </c>
      <c r="D68" s="16" t="s">
        <v>31</v>
      </c>
      <c r="E68" s="16" t="s">
        <v>64</v>
      </c>
      <c r="F68" s="16" t="s">
        <v>64</v>
      </c>
      <c r="G68" s="16" t="s">
        <v>64</v>
      </c>
      <c r="H68" s="16" t="s">
        <v>64</v>
      </c>
      <c r="I68" s="48"/>
    </row>
    <row r="69" spans="1:12" x14ac:dyDescent="0.3">
      <c r="A69" s="101" t="s">
        <v>199</v>
      </c>
      <c r="B69" s="102" t="s">
        <v>200</v>
      </c>
      <c r="C69" s="103">
        <v>41851</v>
      </c>
      <c r="F69" s="104"/>
    </row>
    <row r="70" spans="1:12" x14ac:dyDescent="0.3">
      <c r="A70" s="86"/>
      <c r="B70" s="71"/>
      <c r="C70" s="70"/>
      <c r="D70" s="121">
        <v>1998.27</v>
      </c>
      <c r="E70" s="120">
        <v>1276.6099999999999</v>
      </c>
      <c r="F70" s="122"/>
      <c r="G70" s="123">
        <v>1480.4</v>
      </c>
      <c r="I70" s="77"/>
    </row>
    <row r="71" spans="1:12" ht="14" thickBot="1" x14ac:dyDescent="0.35">
      <c r="A71" s="86" t="s">
        <v>299</v>
      </c>
      <c r="B71" s="71"/>
      <c r="C71" s="70"/>
      <c r="D71" s="126" t="s">
        <v>201</v>
      </c>
      <c r="E71" s="127" t="s">
        <v>202</v>
      </c>
      <c r="F71" s="124" t="s">
        <v>211</v>
      </c>
      <c r="G71" s="125" t="s">
        <v>203</v>
      </c>
      <c r="I71" s="77"/>
      <c r="L71" s="100"/>
    </row>
    <row r="72" spans="1:12" ht="14" thickBot="1" x14ac:dyDescent="0.35">
      <c r="A72" s="86" t="s">
        <v>150</v>
      </c>
      <c r="B72" s="99">
        <f>C1</f>
        <v>1836</v>
      </c>
      <c r="C72" s="70"/>
      <c r="D72" s="74" t="s">
        <v>52</v>
      </c>
      <c r="E72" s="87" t="s">
        <v>53</v>
      </c>
      <c r="F72" s="77" t="s">
        <v>143</v>
      </c>
      <c r="G72" s="77" t="s">
        <v>184</v>
      </c>
      <c r="H72" s="88" t="s">
        <v>186</v>
      </c>
      <c r="I72" s="77" t="s">
        <v>54</v>
      </c>
      <c r="K72" s="105"/>
      <c r="L72" s="107"/>
    </row>
    <row r="73" spans="1:12" x14ac:dyDescent="0.3">
      <c r="A73" s="89" t="s">
        <v>268</v>
      </c>
      <c r="B73" s="90"/>
      <c r="C73" s="90"/>
      <c r="D73" s="85" t="s">
        <v>58</v>
      </c>
      <c r="E73" s="91" t="s">
        <v>213</v>
      </c>
      <c r="F73" s="84" t="s">
        <v>59</v>
      </c>
      <c r="G73" s="84" t="s">
        <v>60</v>
      </c>
      <c r="H73" s="84" t="s">
        <v>61</v>
      </c>
      <c r="I73" s="84" t="s">
        <v>149</v>
      </c>
      <c r="J73" s="6"/>
      <c r="L73" s="105"/>
    </row>
    <row r="74" spans="1:12" x14ac:dyDescent="0.3">
      <c r="A74" s="68" t="s">
        <v>142</v>
      </c>
      <c r="B74" s="65" t="s">
        <v>269</v>
      </c>
      <c r="C74" s="65" t="s">
        <v>270</v>
      </c>
      <c r="D74" s="80">
        <v>2400</v>
      </c>
      <c r="E74" s="81" t="s">
        <v>64</v>
      </c>
      <c r="F74" s="80">
        <v>1503</v>
      </c>
      <c r="G74" s="80" t="s">
        <v>300</v>
      </c>
      <c r="H74" s="80" t="s">
        <v>64</v>
      </c>
      <c r="I74" s="80" t="s">
        <v>64</v>
      </c>
      <c r="K74" s="100"/>
      <c r="L74" s="100"/>
    </row>
    <row r="75" spans="1:12" x14ac:dyDescent="0.3">
      <c r="A75" s="38" t="s">
        <v>144</v>
      </c>
      <c r="B75" s="32"/>
      <c r="C75" s="32" t="s">
        <v>270</v>
      </c>
      <c r="D75" s="16">
        <v>2400</v>
      </c>
      <c r="E75" s="33" t="s">
        <v>64</v>
      </c>
      <c r="F75" s="16">
        <v>1503</v>
      </c>
      <c r="G75" s="16">
        <v>1503</v>
      </c>
      <c r="H75" s="212">
        <v>979</v>
      </c>
      <c r="I75" s="16">
        <v>19155</v>
      </c>
      <c r="K75" s="100"/>
      <c r="L75" s="100"/>
    </row>
    <row r="76" spans="1:12" x14ac:dyDescent="0.3">
      <c r="A76" s="44" t="s">
        <v>151</v>
      </c>
      <c r="B76" s="32" t="s">
        <v>269</v>
      </c>
      <c r="C76" s="32" t="s">
        <v>270</v>
      </c>
      <c r="D76" s="16">
        <v>1200</v>
      </c>
      <c r="E76" s="33" t="s">
        <v>64</v>
      </c>
      <c r="F76" s="16">
        <v>1976.2</v>
      </c>
      <c r="G76" s="16">
        <v>0</v>
      </c>
      <c r="H76" s="119">
        <f>I76-B4</f>
        <v>592</v>
      </c>
      <c r="I76" s="16">
        <v>18768</v>
      </c>
      <c r="K76" s="100"/>
      <c r="L76" s="100"/>
    </row>
    <row r="77" spans="1:12" x14ac:dyDescent="0.3">
      <c r="A77" s="31" t="s">
        <v>145</v>
      </c>
      <c r="B77" s="32" t="s">
        <v>272</v>
      </c>
      <c r="C77" s="32" t="s">
        <v>271</v>
      </c>
      <c r="D77" s="16" t="s">
        <v>64</v>
      </c>
      <c r="E77" s="33" t="s">
        <v>64</v>
      </c>
      <c r="F77" s="33"/>
      <c r="G77" s="16">
        <v>0</v>
      </c>
      <c r="H77" s="119" t="s">
        <v>263</v>
      </c>
      <c r="I77" s="16" t="s">
        <v>263</v>
      </c>
      <c r="K77" s="100"/>
      <c r="L77" s="100"/>
    </row>
    <row r="78" spans="1:12" ht="14" thickBot="1" x14ac:dyDescent="0.35">
      <c r="A78" s="144" t="s">
        <v>23</v>
      </c>
      <c r="B78" s="145" t="s">
        <v>210</v>
      </c>
      <c r="C78" s="145" t="s">
        <v>273</v>
      </c>
      <c r="D78" s="146" t="s">
        <v>64</v>
      </c>
      <c r="E78" s="147" t="s">
        <v>64</v>
      </c>
      <c r="F78" s="147"/>
      <c r="G78" s="146"/>
      <c r="H78" s="148" t="s">
        <v>263</v>
      </c>
      <c r="I78" s="146" t="s">
        <v>263</v>
      </c>
      <c r="L78" s="100"/>
    </row>
    <row r="79" spans="1:12" x14ac:dyDescent="0.3">
      <c r="A79" s="149" t="s">
        <v>159</v>
      </c>
      <c r="B79" s="150" t="s">
        <v>24</v>
      </c>
      <c r="C79" s="150" t="s">
        <v>287</v>
      </c>
      <c r="D79" s="151" t="s">
        <v>64</v>
      </c>
      <c r="E79" s="152" t="s">
        <v>157</v>
      </c>
      <c r="F79" s="152">
        <v>1503</v>
      </c>
      <c r="G79" s="153">
        <v>1373</v>
      </c>
      <c r="H79" s="154">
        <f>I79-B4</f>
        <v>10621</v>
      </c>
      <c r="I79" s="155">
        <v>28797</v>
      </c>
      <c r="L79" s="100"/>
    </row>
    <row r="80" spans="1:12" ht="14" thickBot="1" x14ac:dyDescent="0.35">
      <c r="A80" s="213" t="s">
        <v>158</v>
      </c>
      <c r="B80" s="132" t="s">
        <v>24</v>
      </c>
      <c r="C80" s="132"/>
      <c r="D80" s="133" t="s">
        <v>64</v>
      </c>
      <c r="E80" s="156"/>
      <c r="F80" s="156"/>
      <c r="G80" s="157"/>
      <c r="H80" s="157"/>
      <c r="I80" s="158"/>
      <c r="K80" s="100"/>
    </row>
    <row r="81" spans="1:12" x14ac:dyDescent="0.3">
      <c r="A81" s="149" t="s">
        <v>161</v>
      </c>
      <c r="B81" s="150" t="s">
        <v>25</v>
      </c>
      <c r="C81" s="150" t="s">
        <v>288</v>
      </c>
      <c r="D81" s="175" t="s">
        <v>64</v>
      </c>
      <c r="E81" s="152" t="s">
        <v>160</v>
      </c>
      <c r="F81" s="152">
        <v>1503</v>
      </c>
      <c r="G81" s="153">
        <v>5790</v>
      </c>
      <c r="H81" s="187">
        <f>I81-B4</f>
        <v>18602</v>
      </c>
      <c r="I81" s="155">
        <v>36778</v>
      </c>
      <c r="L81" s="100"/>
    </row>
    <row r="82" spans="1:12" ht="14" thickBot="1" x14ac:dyDescent="0.35">
      <c r="A82" s="213" t="s">
        <v>162</v>
      </c>
      <c r="B82" s="132"/>
      <c r="C82" s="132"/>
      <c r="D82" s="138" t="s">
        <v>64</v>
      </c>
      <c r="E82" s="156"/>
      <c r="F82" s="156"/>
      <c r="G82" s="157"/>
      <c r="H82" s="188"/>
      <c r="I82" s="158"/>
      <c r="L82" s="100"/>
    </row>
    <row r="83" spans="1:12" x14ac:dyDescent="0.3">
      <c r="A83" s="128" t="s">
        <v>178</v>
      </c>
      <c r="B83" s="65" t="s">
        <v>152</v>
      </c>
      <c r="C83" s="65" t="s">
        <v>284</v>
      </c>
      <c r="D83" s="136" t="s">
        <v>64</v>
      </c>
      <c r="E83" s="81">
        <v>25000</v>
      </c>
      <c r="F83" s="80">
        <v>1503</v>
      </c>
      <c r="G83" s="80">
        <v>0</v>
      </c>
      <c r="H83" s="161">
        <f>I83-B4</f>
        <v>10169.599999999999</v>
      </c>
      <c r="I83" s="80">
        <v>28345.599999999999</v>
      </c>
      <c r="L83" s="106"/>
    </row>
    <row r="84" spans="1:12" ht="14" thickBot="1" x14ac:dyDescent="0.35">
      <c r="A84" s="214" t="s">
        <v>179</v>
      </c>
      <c r="B84" s="145" t="s">
        <v>152</v>
      </c>
      <c r="C84" s="145"/>
      <c r="D84" s="171" t="s">
        <v>64</v>
      </c>
      <c r="E84" s="159"/>
      <c r="F84" s="172"/>
      <c r="G84" s="160"/>
      <c r="H84" s="160"/>
      <c r="I84" s="146"/>
    </row>
    <row r="85" spans="1:12" x14ac:dyDescent="0.3">
      <c r="A85" s="162" t="s">
        <v>163</v>
      </c>
      <c r="B85" s="163" t="s">
        <v>285</v>
      </c>
      <c r="C85" s="163" t="s">
        <v>286</v>
      </c>
      <c r="D85" s="164">
        <v>5000</v>
      </c>
      <c r="E85" s="165" t="s">
        <v>64</v>
      </c>
      <c r="F85" s="165">
        <v>0</v>
      </c>
      <c r="G85" s="166">
        <v>0</v>
      </c>
      <c r="H85" s="167">
        <v>3497</v>
      </c>
      <c r="I85" s="209">
        <v>21673</v>
      </c>
      <c r="J85" s="210"/>
    </row>
    <row r="86" spans="1:12" ht="14" thickBot="1" x14ac:dyDescent="0.35">
      <c r="A86" s="215" t="s">
        <v>164</v>
      </c>
      <c r="B86" s="139" t="s">
        <v>285</v>
      </c>
      <c r="C86" s="139"/>
      <c r="D86" s="133"/>
      <c r="E86" s="168"/>
      <c r="F86" s="168"/>
      <c r="G86" s="169"/>
      <c r="H86" s="169"/>
      <c r="I86" s="170"/>
    </row>
    <row r="87" spans="1:12" x14ac:dyDescent="0.3">
      <c r="A87" s="174" t="s">
        <v>167</v>
      </c>
      <c r="B87" s="150" t="s">
        <v>26</v>
      </c>
      <c r="C87" s="150" t="s">
        <v>147</v>
      </c>
      <c r="D87" s="175">
        <v>3225</v>
      </c>
      <c r="E87" s="152" t="s">
        <v>64</v>
      </c>
      <c r="F87" s="152">
        <v>0</v>
      </c>
      <c r="G87" s="153">
        <v>1503</v>
      </c>
      <c r="H87" s="176">
        <v>1722</v>
      </c>
      <c r="I87" s="155">
        <v>19898</v>
      </c>
    </row>
    <row r="88" spans="1:12" ht="14" thickBot="1" x14ac:dyDescent="0.35">
      <c r="A88" s="216" t="s">
        <v>168</v>
      </c>
      <c r="B88" s="132" t="s">
        <v>26</v>
      </c>
      <c r="C88" s="132"/>
      <c r="D88" s="133" t="s">
        <v>64</v>
      </c>
      <c r="E88" s="156"/>
      <c r="F88" s="134"/>
      <c r="G88" s="157"/>
      <c r="H88" s="157"/>
      <c r="I88" s="158"/>
    </row>
    <row r="89" spans="1:12" x14ac:dyDescent="0.3">
      <c r="A89" s="140" t="s">
        <v>169</v>
      </c>
      <c r="B89" s="65" t="s">
        <v>289</v>
      </c>
      <c r="C89" s="65">
        <v>6643</v>
      </c>
      <c r="D89" s="136" t="s">
        <v>64</v>
      </c>
      <c r="E89" s="81" t="s">
        <v>160</v>
      </c>
      <c r="F89" s="81">
        <v>1503</v>
      </c>
      <c r="G89" s="80">
        <v>0</v>
      </c>
      <c r="H89" s="173">
        <f>I89-B4</f>
        <v>24392</v>
      </c>
      <c r="I89" s="80">
        <v>42568</v>
      </c>
    </row>
    <row r="90" spans="1:12" ht="14" thickBot="1" x14ac:dyDescent="0.35">
      <c r="A90" s="217" t="s">
        <v>170</v>
      </c>
      <c r="B90" s="145"/>
      <c r="C90" s="145"/>
      <c r="D90" s="171" t="s">
        <v>64</v>
      </c>
      <c r="E90" s="159"/>
      <c r="F90" s="159"/>
      <c r="G90" s="160"/>
      <c r="H90" s="160"/>
      <c r="I90" s="146"/>
    </row>
    <row r="91" spans="1:12" x14ac:dyDescent="0.3">
      <c r="A91" s="174" t="s">
        <v>171</v>
      </c>
      <c r="B91" s="150" t="s">
        <v>27</v>
      </c>
      <c r="C91" s="177" t="s">
        <v>290</v>
      </c>
      <c r="D91" s="175" t="s">
        <v>64</v>
      </c>
      <c r="E91" s="152" t="s">
        <v>160</v>
      </c>
      <c r="F91" s="152">
        <v>1503</v>
      </c>
      <c r="G91" s="153">
        <v>0</v>
      </c>
      <c r="H91" s="176">
        <f>I91-B4</f>
        <v>24392</v>
      </c>
      <c r="I91" s="211">
        <v>42568</v>
      </c>
      <c r="J91" s="210"/>
    </row>
    <row r="92" spans="1:12" ht="14" thickBot="1" x14ac:dyDescent="0.35">
      <c r="A92" s="216" t="s">
        <v>172</v>
      </c>
      <c r="B92" s="132" t="s">
        <v>27</v>
      </c>
      <c r="C92" s="142"/>
      <c r="D92" s="133" t="s">
        <v>64</v>
      </c>
      <c r="E92" s="156"/>
      <c r="F92" s="156"/>
      <c r="G92" s="157"/>
      <c r="H92" s="157"/>
      <c r="I92" s="158"/>
    </row>
    <row r="93" spans="1:12" x14ac:dyDescent="0.3">
      <c r="A93" s="140" t="s">
        <v>173</v>
      </c>
      <c r="B93" s="65" t="s">
        <v>291</v>
      </c>
      <c r="C93" s="141" t="s">
        <v>292</v>
      </c>
      <c r="D93" s="136" t="s">
        <v>64</v>
      </c>
      <c r="E93" s="81">
        <v>7275</v>
      </c>
      <c r="F93" s="81">
        <v>1503</v>
      </c>
      <c r="G93" s="80">
        <v>0</v>
      </c>
      <c r="H93" s="173">
        <f>I93-B4</f>
        <v>6548</v>
      </c>
      <c r="I93" s="80">
        <v>24724</v>
      </c>
    </row>
    <row r="94" spans="1:12" ht="14" thickBot="1" x14ac:dyDescent="0.35">
      <c r="A94" s="217" t="s">
        <v>174</v>
      </c>
      <c r="B94" s="145"/>
      <c r="C94" s="178"/>
      <c r="D94" s="171" t="s">
        <v>64</v>
      </c>
      <c r="E94" s="159"/>
      <c r="F94" s="159"/>
      <c r="G94" s="160"/>
      <c r="H94" s="160"/>
      <c r="I94" s="146"/>
    </row>
    <row r="95" spans="1:12" x14ac:dyDescent="0.3">
      <c r="A95" s="174"/>
      <c r="B95" s="150"/>
      <c r="C95" s="177"/>
      <c r="D95" s="151" t="s">
        <v>64</v>
      </c>
      <c r="E95" s="152"/>
      <c r="F95" s="152"/>
      <c r="G95" s="153"/>
      <c r="H95" s="176"/>
      <c r="I95" s="179"/>
    </row>
    <row r="96" spans="1:12" ht="14" thickBot="1" x14ac:dyDescent="0.35">
      <c r="A96" s="216"/>
      <c r="B96" s="132"/>
      <c r="C96" s="142"/>
      <c r="D96" s="133" t="s">
        <v>64</v>
      </c>
      <c r="E96" s="156"/>
      <c r="F96" s="134"/>
      <c r="G96" s="135"/>
      <c r="H96" s="180"/>
      <c r="I96" s="181"/>
    </row>
    <row r="97" spans="1:12" x14ac:dyDescent="0.3">
      <c r="A97" s="182" t="s">
        <v>176</v>
      </c>
      <c r="B97" s="150" t="s">
        <v>28</v>
      </c>
      <c r="C97" s="150" t="s">
        <v>293</v>
      </c>
      <c r="D97" s="175" t="s">
        <v>64</v>
      </c>
      <c r="E97" s="152" t="s">
        <v>175</v>
      </c>
      <c r="F97" s="152">
        <v>1503</v>
      </c>
      <c r="G97" s="153">
        <v>0</v>
      </c>
      <c r="H97" s="176">
        <f>I97-B4</f>
        <v>8392</v>
      </c>
      <c r="I97" s="179">
        <v>26568</v>
      </c>
    </row>
    <row r="98" spans="1:12" ht="14" thickBot="1" x14ac:dyDescent="0.35">
      <c r="A98" s="218" t="s">
        <v>177</v>
      </c>
      <c r="B98" s="132" t="s">
        <v>28</v>
      </c>
      <c r="C98" s="132"/>
      <c r="D98" s="133" t="s">
        <v>64</v>
      </c>
      <c r="E98" s="156"/>
      <c r="F98" s="156"/>
      <c r="G98" s="157"/>
      <c r="H98" s="157"/>
      <c r="I98" s="181"/>
    </row>
    <row r="99" spans="1:12" x14ac:dyDescent="0.3">
      <c r="A99" s="143" t="s">
        <v>180</v>
      </c>
      <c r="B99" s="65" t="s">
        <v>153</v>
      </c>
      <c r="C99" s="65" t="s">
        <v>294</v>
      </c>
      <c r="D99" s="136" t="s">
        <v>64</v>
      </c>
      <c r="E99" s="81">
        <v>25000</v>
      </c>
      <c r="F99" s="80">
        <v>1503</v>
      </c>
      <c r="G99" s="80">
        <v>0</v>
      </c>
      <c r="H99" s="173">
        <f>I99-B4</f>
        <v>6216</v>
      </c>
      <c r="I99" s="80">
        <v>24392</v>
      </c>
    </row>
    <row r="100" spans="1:12" ht="14" thickBot="1" x14ac:dyDescent="0.35">
      <c r="A100" s="219" t="s">
        <v>181</v>
      </c>
      <c r="B100" s="145" t="s">
        <v>153</v>
      </c>
      <c r="C100" s="145"/>
      <c r="D100" s="171" t="s">
        <v>64</v>
      </c>
      <c r="E100" s="159"/>
      <c r="F100" s="172"/>
      <c r="G100" s="160"/>
      <c r="H100" s="160"/>
      <c r="I100" s="146"/>
      <c r="J100" s="186"/>
      <c r="K100" s="185"/>
      <c r="L100" s="100"/>
    </row>
    <row r="101" spans="1:12" x14ac:dyDescent="0.3">
      <c r="A101" s="182" t="s">
        <v>182</v>
      </c>
      <c r="B101" s="150" t="s">
        <v>295</v>
      </c>
      <c r="C101" s="150">
        <v>10335704119</v>
      </c>
      <c r="D101" s="175" t="s">
        <v>64</v>
      </c>
      <c r="E101" s="152">
        <v>8550</v>
      </c>
      <c r="F101" s="153">
        <v>1503</v>
      </c>
      <c r="G101" s="153">
        <v>0</v>
      </c>
      <c r="H101" s="176">
        <f>I101-B4</f>
        <v>7942</v>
      </c>
      <c r="I101" s="179">
        <v>26118</v>
      </c>
    </row>
    <row r="102" spans="1:12" ht="14" thickBot="1" x14ac:dyDescent="0.35">
      <c r="A102" s="218" t="s">
        <v>183</v>
      </c>
      <c r="B102" s="132"/>
      <c r="C102" s="132"/>
      <c r="D102" s="133" t="s">
        <v>64</v>
      </c>
      <c r="E102" s="156"/>
      <c r="F102" s="180"/>
      <c r="G102" s="157"/>
      <c r="H102" s="157"/>
      <c r="I102" s="184"/>
    </row>
    <row r="103" spans="1:12" x14ac:dyDescent="0.3">
      <c r="A103" s="143" t="s">
        <v>165</v>
      </c>
      <c r="B103" s="65" t="s">
        <v>25</v>
      </c>
      <c r="C103" s="65" t="s">
        <v>296</v>
      </c>
      <c r="D103" s="136" t="s">
        <v>64</v>
      </c>
      <c r="E103" s="81">
        <v>16650</v>
      </c>
      <c r="F103" s="81">
        <v>1503</v>
      </c>
      <c r="G103" s="80">
        <v>5790</v>
      </c>
      <c r="H103" s="183">
        <f>I103-B4</f>
        <v>10252</v>
      </c>
      <c r="I103" s="80">
        <v>28428</v>
      </c>
    </row>
    <row r="104" spans="1:12" x14ac:dyDescent="0.3">
      <c r="A104" s="220" t="s">
        <v>166</v>
      </c>
      <c r="B104" s="65" t="s">
        <v>25</v>
      </c>
      <c r="C104" s="65"/>
      <c r="D104" s="129" t="s">
        <v>64</v>
      </c>
      <c r="E104" s="130"/>
      <c r="F104" s="81"/>
      <c r="G104" s="131"/>
      <c r="H104" s="137"/>
      <c r="I104" s="80"/>
    </row>
    <row r="105" spans="1:12" x14ac:dyDescent="0.3">
      <c r="A105" s="13"/>
      <c r="B105" s="14"/>
      <c r="C105" s="15"/>
      <c r="D105" s="9"/>
      <c r="E105" s="11"/>
      <c r="F105" s="49"/>
      <c r="G105" s="9"/>
      <c r="H105" s="18"/>
      <c r="I105" s="14"/>
    </row>
    <row r="106" spans="1:12" x14ac:dyDescent="0.3">
      <c r="A106" s="50" t="s">
        <v>33</v>
      </c>
      <c r="B106" s="50" t="s">
        <v>34</v>
      </c>
      <c r="C106" s="50" t="s">
        <v>35</v>
      </c>
      <c r="D106" s="50" t="s">
        <v>36</v>
      </c>
      <c r="E106" s="51" t="s">
        <v>119</v>
      </c>
      <c r="F106" s="52" t="s">
        <v>120</v>
      </c>
      <c r="G106" s="52"/>
      <c r="H106" s="52"/>
      <c r="I106" s="221" t="s">
        <v>36</v>
      </c>
      <c r="J106" s="5"/>
      <c r="K106" s="4"/>
    </row>
    <row r="107" spans="1:12" x14ac:dyDescent="0.3">
      <c r="A107" s="37" t="s">
        <v>20</v>
      </c>
      <c r="B107" s="8" t="s">
        <v>21</v>
      </c>
      <c r="C107" s="207"/>
      <c r="D107" s="207">
        <f>C107+15</f>
        <v>15</v>
      </c>
      <c r="E107" s="53"/>
      <c r="F107" s="37" t="s">
        <v>121</v>
      </c>
      <c r="G107" s="190"/>
      <c r="H107" s="8" t="s">
        <v>154</v>
      </c>
      <c r="I107" s="57"/>
      <c r="J107" s="6"/>
    </row>
    <row r="108" spans="1:12" x14ac:dyDescent="0.3">
      <c r="A108" s="54" t="s">
        <v>38</v>
      </c>
      <c r="B108" s="55" t="s">
        <v>37</v>
      </c>
      <c r="C108" s="207"/>
      <c r="D108" s="223">
        <f>C108+25</f>
        <v>25</v>
      </c>
      <c r="E108" s="56"/>
      <c r="F108" s="189" t="s">
        <v>122</v>
      </c>
      <c r="G108" s="191"/>
      <c r="H108" s="8" t="s">
        <v>154</v>
      </c>
      <c r="I108" s="57"/>
    </row>
    <row r="109" spans="1:12" x14ac:dyDescent="0.3">
      <c r="A109" s="37" t="s">
        <v>78</v>
      </c>
      <c r="B109" s="8" t="s">
        <v>37</v>
      </c>
      <c r="C109" s="207"/>
      <c r="D109" s="224">
        <f>C109+25</f>
        <v>25</v>
      </c>
      <c r="E109" s="53"/>
      <c r="F109" s="37" t="s">
        <v>123</v>
      </c>
      <c r="G109" s="54"/>
      <c r="H109" s="8" t="s">
        <v>154</v>
      </c>
      <c r="I109" s="57"/>
    </row>
    <row r="110" spans="1:12" x14ac:dyDescent="0.3">
      <c r="A110" s="37" t="s">
        <v>79</v>
      </c>
      <c r="B110" s="8" t="s">
        <v>37</v>
      </c>
      <c r="C110" s="207"/>
      <c r="D110" s="224">
        <f>C110+25</f>
        <v>25</v>
      </c>
      <c r="E110" s="53"/>
      <c r="F110" s="37" t="s">
        <v>121</v>
      </c>
      <c r="G110" s="37"/>
      <c r="H110" s="8" t="s">
        <v>124</v>
      </c>
      <c r="I110" s="57"/>
    </row>
    <row r="111" spans="1:12" x14ac:dyDescent="0.3">
      <c r="A111" s="37" t="s">
        <v>80</v>
      </c>
      <c r="B111" s="8" t="s">
        <v>81</v>
      </c>
      <c r="C111" s="207"/>
      <c r="D111" s="224">
        <f>C111+50</f>
        <v>50</v>
      </c>
      <c r="E111" s="53"/>
      <c r="F111" s="37" t="s">
        <v>155</v>
      </c>
      <c r="G111" s="37"/>
      <c r="H111" s="8" t="s">
        <v>156</v>
      </c>
      <c r="I111" s="57"/>
    </row>
    <row r="112" spans="1:12" x14ac:dyDescent="0.3">
      <c r="A112" s="37" t="s">
        <v>82</v>
      </c>
      <c r="B112" s="8" t="s">
        <v>81</v>
      </c>
      <c r="C112" s="207"/>
      <c r="D112" s="224">
        <f>C112+50</f>
        <v>50</v>
      </c>
      <c r="E112" s="53"/>
      <c r="F112" s="37" t="s">
        <v>155</v>
      </c>
      <c r="G112" s="37"/>
      <c r="H112" s="8" t="s">
        <v>125</v>
      </c>
      <c r="I112" s="57"/>
    </row>
    <row r="113" spans="1:9" x14ac:dyDescent="0.3">
      <c r="A113" s="37" t="s">
        <v>83</v>
      </c>
      <c r="B113" s="8" t="s">
        <v>81</v>
      </c>
      <c r="C113" s="207">
        <v>6402.4</v>
      </c>
      <c r="D113" s="224">
        <f>C113+50</f>
        <v>6452.4</v>
      </c>
      <c r="E113" s="53"/>
      <c r="F113" s="227" t="s">
        <v>221</v>
      </c>
      <c r="G113" s="227"/>
      <c r="H113" s="8" t="s">
        <v>126</v>
      </c>
      <c r="I113" s="222"/>
    </row>
    <row r="114" spans="1:9" x14ac:dyDescent="0.3">
      <c r="A114" s="37" t="s">
        <v>84</v>
      </c>
      <c r="B114" s="8" t="s">
        <v>81</v>
      </c>
      <c r="C114" s="207">
        <v>6402.4</v>
      </c>
      <c r="D114" s="224">
        <f>C114+50</f>
        <v>6452.4</v>
      </c>
      <c r="E114" s="53"/>
    </row>
    <row r="115" spans="1:9" x14ac:dyDescent="0.3">
      <c r="A115" s="37" t="s">
        <v>85</v>
      </c>
      <c r="B115" s="8" t="s">
        <v>86</v>
      </c>
      <c r="C115" s="207">
        <v>6402.4</v>
      </c>
      <c r="D115" s="224">
        <f>C115+100</f>
        <v>6502.4</v>
      </c>
      <c r="E115" s="53"/>
      <c r="F115" s="8" t="s">
        <v>192</v>
      </c>
      <c r="G115" s="8" t="s">
        <v>190</v>
      </c>
      <c r="H115" s="8" t="s">
        <v>36</v>
      </c>
      <c r="I115" s="8" t="s">
        <v>191</v>
      </c>
    </row>
    <row r="116" spans="1:9" x14ac:dyDescent="0.3">
      <c r="A116" s="37" t="s">
        <v>87</v>
      </c>
      <c r="B116" s="8" t="s">
        <v>86</v>
      </c>
      <c r="C116" s="207">
        <v>6402.4</v>
      </c>
      <c r="D116" s="224">
        <f>C116+100</f>
        <v>6502.4</v>
      </c>
      <c r="E116" s="53"/>
      <c r="F116" s="8" t="s">
        <v>193</v>
      </c>
      <c r="G116" s="8">
        <v>100</v>
      </c>
      <c r="H116" s="58"/>
      <c r="I116" s="8"/>
    </row>
    <row r="117" spans="1:9" x14ac:dyDescent="0.3">
      <c r="A117" s="59" t="s">
        <v>22</v>
      </c>
      <c r="B117" s="50" t="s">
        <v>89</v>
      </c>
      <c r="C117" s="207">
        <v>6402.4</v>
      </c>
      <c r="D117" s="224">
        <f>C117+150</f>
        <v>6552.4</v>
      </c>
      <c r="E117" s="53"/>
      <c r="F117" s="8" t="s">
        <v>194</v>
      </c>
      <c r="G117" s="8">
        <v>500</v>
      </c>
      <c r="H117" s="207"/>
      <c r="I117" s="8"/>
    </row>
    <row r="118" spans="1:9" x14ac:dyDescent="0.3">
      <c r="A118" s="37" t="s">
        <v>88</v>
      </c>
      <c r="B118" s="8" t="s">
        <v>89</v>
      </c>
      <c r="C118" s="207">
        <v>6402.4</v>
      </c>
      <c r="D118" s="224">
        <f>C118+150</f>
        <v>6552.4</v>
      </c>
      <c r="E118" s="53"/>
      <c r="F118" s="92" t="s">
        <v>195</v>
      </c>
      <c r="G118" s="8">
        <v>1000</v>
      </c>
      <c r="H118" s="207"/>
      <c r="I118" s="8"/>
    </row>
    <row r="119" spans="1:9" x14ac:dyDescent="0.3">
      <c r="A119" s="37" t="s">
        <v>90</v>
      </c>
      <c r="B119" s="8" t="s">
        <v>89</v>
      </c>
      <c r="C119" s="207">
        <v>6402.4</v>
      </c>
      <c r="D119" s="58">
        <f>C119+150</f>
        <v>6552.4</v>
      </c>
      <c r="E119" s="53"/>
      <c r="F119" s="92" t="s">
        <v>196</v>
      </c>
      <c r="G119" s="207">
        <v>1250</v>
      </c>
      <c r="H119" s="8"/>
      <c r="I119" s="8"/>
    </row>
    <row r="120" spans="1:9" x14ac:dyDescent="0.3">
      <c r="A120" s="37" t="s">
        <v>91</v>
      </c>
      <c r="B120" s="8" t="s">
        <v>92</v>
      </c>
      <c r="C120" s="207">
        <v>6402.4</v>
      </c>
      <c r="D120" s="58">
        <f>C120+300</f>
        <v>6702.4</v>
      </c>
      <c r="E120" s="53"/>
      <c r="F120" s="93"/>
      <c r="G120" s="93"/>
      <c r="H120" s="93"/>
      <c r="I120" s="93"/>
    </row>
    <row r="121" spans="1:9" x14ac:dyDescent="0.3">
      <c r="A121" s="37" t="s">
        <v>93</v>
      </c>
      <c r="B121" s="8" t="s">
        <v>94</v>
      </c>
      <c r="C121" s="207">
        <v>6402.4</v>
      </c>
      <c r="D121" s="58">
        <f>C121+600</f>
        <v>7002.4</v>
      </c>
      <c r="E121" s="53"/>
      <c r="F121" s="93"/>
      <c r="G121" s="93"/>
      <c r="H121" s="93"/>
      <c r="I121" s="93"/>
    </row>
    <row r="122" spans="1:9" x14ac:dyDescent="0.3">
      <c r="A122" s="37" t="s">
        <v>95</v>
      </c>
      <c r="B122" s="8" t="s">
        <v>94</v>
      </c>
      <c r="C122" s="207">
        <v>6402.4</v>
      </c>
      <c r="D122" s="58">
        <f>C122+600</f>
        <v>7002.4</v>
      </c>
      <c r="E122" s="53"/>
      <c r="F122" s="50"/>
      <c r="G122" s="50"/>
      <c r="H122" s="50"/>
      <c r="I122" s="50"/>
    </row>
    <row r="123" spans="1:9" x14ac:dyDescent="0.3">
      <c r="A123" s="37" t="s">
        <v>96</v>
      </c>
      <c r="B123" s="8" t="s">
        <v>94</v>
      </c>
      <c r="C123" s="207">
        <v>6402.4</v>
      </c>
      <c r="D123" s="58">
        <f>C123+600</f>
        <v>7002.4</v>
      </c>
      <c r="E123" s="53"/>
      <c r="F123" s="50"/>
      <c r="G123" s="50"/>
      <c r="H123" s="50"/>
      <c r="I123" s="50"/>
    </row>
    <row r="124" spans="1:9" x14ac:dyDescent="0.3">
      <c r="A124" s="37" t="s">
        <v>97</v>
      </c>
      <c r="B124" s="8" t="s">
        <v>98</v>
      </c>
      <c r="C124" s="207">
        <v>6402.4</v>
      </c>
      <c r="D124" s="58">
        <f>C124+900</f>
        <v>7302.4</v>
      </c>
      <c r="E124" s="53"/>
      <c r="F124" s="50"/>
      <c r="G124" s="50"/>
      <c r="H124" s="50"/>
      <c r="I124" s="50"/>
    </row>
    <row r="125" spans="1:9" x14ac:dyDescent="0.3">
      <c r="A125" s="37" t="s">
        <v>99</v>
      </c>
      <c r="B125" s="8" t="s">
        <v>98</v>
      </c>
      <c r="C125" s="207">
        <v>6402.4</v>
      </c>
      <c r="D125" s="58">
        <f>C125+900</f>
        <v>7302.4</v>
      </c>
      <c r="E125" s="53"/>
      <c r="F125" s="50"/>
      <c r="G125" s="50"/>
      <c r="H125" s="50"/>
      <c r="I125" s="50"/>
    </row>
    <row r="126" spans="1:9" x14ac:dyDescent="0.3">
      <c r="A126" s="37" t="s">
        <v>100</v>
      </c>
      <c r="B126" s="8" t="s">
        <v>101</v>
      </c>
      <c r="C126" s="207">
        <v>6402.4</v>
      </c>
      <c r="D126" s="58">
        <f>C126+1200</f>
        <v>7602.4</v>
      </c>
      <c r="E126" s="53"/>
      <c r="F126" s="50"/>
      <c r="G126" s="50"/>
      <c r="H126" s="50"/>
      <c r="I126" s="50"/>
    </row>
    <row r="127" spans="1:9" x14ac:dyDescent="0.3">
      <c r="A127" s="37" t="s">
        <v>102</v>
      </c>
      <c r="B127" s="8" t="s">
        <v>103</v>
      </c>
      <c r="C127" s="207">
        <v>6402.4</v>
      </c>
      <c r="D127" s="58">
        <f>C127+3600</f>
        <v>10002.4</v>
      </c>
      <c r="E127" s="53"/>
      <c r="F127" s="50"/>
      <c r="G127" s="50"/>
      <c r="H127" s="50"/>
      <c r="I127" s="50"/>
    </row>
    <row r="128" spans="1:9" x14ac:dyDescent="0.3">
      <c r="A128" s="37" t="s">
        <v>104</v>
      </c>
      <c r="B128" s="8" t="s">
        <v>105</v>
      </c>
      <c r="C128" s="67">
        <v>40330</v>
      </c>
      <c r="D128" s="57">
        <f>C128+14</f>
        <v>40344</v>
      </c>
      <c r="E128" s="53"/>
      <c r="F128" s="50"/>
      <c r="G128" s="50"/>
      <c r="H128" s="50"/>
      <c r="I128" s="50"/>
    </row>
    <row r="129" spans="1:9" x14ac:dyDescent="0.3">
      <c r="A129" s="37" t="s">
        <v>106</v>
      </c>
      <c r="B129" s="8" t="s">
        <v>105</v>
      </c>
      <c r="C129" s="57">
        <v>40330</v>
      </c>
      <c r="D129" s="57">
        <f>C129+14</f>
        <v>40344</v>
      </c>
      <c r="E129" s="53"/>
      <c r="F129" s="50"/>
      <c r="G129" s="50"/>
      <c r="H129" s="50"/>
      <c r="I129" s="50"/>
    </row>
    <row r="130" spans="1:9" x14ac:dyDescent="0.3">
      <c r="A130" s="37" t="s">
        <v>107</v>
      </c>
      <c r="B130" s="8" t="s">
        <v>108</v>
      </c>
      <c r="C130" s="57">
        <v>40330</v>
      </c>
      <c r="D130" s="57">
        <f>C130+30</f>
        <v>40360</v>
      </c>
      <c r="E130" s="53"/>
      <c r="F130" s="7"/>
      <c r="G130" s="7"/>
      <c r="H130" s="7"/>
      <c r="I130" s="7"/>
    </row>
    <row r="131" spans="1:9" x14ac:dyDescent="0.3">
      <c r="A131" s="37" t="s">
        <v>109</v>
      </c>
      <c r="B131" s="8" t="s">
        <v>108</v>
      </c>
      <c r="C131" s="57">
        <v>40330</v>
      </c>
      <c r="D131" s="57">
        <f>C131+30</f>
        <v>40360</v>
      </c>
      <c r="E131" s="53"/>
      <c r="F131" s="7"/>
      <c r="G131" s="7"/>
      <c r="H131" s="7"/>
      <c r="I131" s="7"/>
    </row>
    <row r="132" spans="1:9" x14ac:dyDescent="0.3">
      <c r="A132" s="37" t="s">
        <v>107</v>
      </c>
      <c r="B132" s="8" t="s">
        <v>112</v>
      </c>
      <c r="C132" s="57">
        <v>40330</v>
      </c>
      <c r="D132" s="57">
        <f>C132+90</f>
        <v>40420</v>
      </c>
      <c r="E132" s="53"/>
      <c r="F132" s="7"/>
      <c r="G132" s="7"/>
      <c r="H132" s="7"/>
      <c r="I132" s="7"/>
    </row>
    <row r="133" spans="1:9" x14ac:dyDescent="0.3">
      <c r="A133" s="37" t="s">
        <v>113</v>
      </c>
      <c r="B133" s="8" t="s">
        <v>112</v>
      </c>
      <c r="C133" s="57">
        <v>40318</v>
      </c>
      <c r="D133" s="57">
        <f>C133+90</f>
        <v>40408</v>
      </c>
      <c r="E133" s="53"/>
      <c r="F133" s="7"/>
      <c r="G133" s="7"/>
      <c r="H133" s="7"/>
      <c r="I133" s="7"/>
    </row>
    <row r="134" spans="1:9" x14ac:dyDescent="0.3">
      <c r="A134" s="37" t="s">
        <v>85</v>
      </c>
      <c r="B134" s="8" t="s">
        <v>114</v>
      </c>
      <c r="C134" s="57">
        <v>40330</v>
      </c>
      <c r="D134" s="57">
        <f>C134+120</f>
        <v>40450</v>
      </c>
      <c r="E134" s="53"/>
      <c r="F134" s="7"/>
      <c r="G134" s="7"/>
      <c r="H134" s="7"/>
      <c r="I134" s="7"/>
    </row>
    <row r="135" spans="1:9" x14ac:dyDescent="0.3">
      <c r="A135" s="37" t="s">
        <v>117</v>
      </c>
      <c r="B135" s="8" t="s">
        <v>116</v>
      </c>
      <c r="C135" s="57">
        <v>40330</v>
      </c>
      <c r="D135" s="57">
        <f>C135+180</f>
        <v>40510</v>
      </c>
      <c r="E135" s="53"/>
      <c r="F135" s="7"/>
      <c r="G135" s="7"/>
      <c r="H135" s="7"/>
      <c r="I135" s="7"/>
    </row>
    <row r="136" spans="1:9" x14ac:dyDescent="0.3">
      <c r="A136" s="37" t="s">
        <v>118</v>
      </c>
      <c r="B136" s="8" t="s">
        <v>116</v>
      </c>
      <c r="C136" s="57">
        <v>40330</v>
      </c>
      <c r="D136" s="57">
        <f>C136+180</f>
        <v>40510</v>
      </c>
      <c r="E136" s="53"/>
      <c r="F136" s="7"/>
      <c r="G136" s="7"/>
      <c r="H136" s="7"/>
      <c r="I136" s="7"/>
    </row>
    <row r="137" spans="1:9" x14ac:dyDescent="0.3">
      <c r="A137" s="37" t="s">
        <v>110</v>
      </c>
      <c r="B137" s="8" t="s">
        <v>111</v>
      </c>
      <c r="C137" s="57">
        <v>40330</v>
      </c>
      <c r="D137" s="57">
        <f>C137+365</f>
        <v>40695</v>
      </c>
      <c r="E137" s="60"/>
      <c r="F137" s="7"/>
      <c r="G137" s="7"/>
      <c r="H137" s="7"/>
      <c r="I137" s="7"/>
    </row>
    <row r="138" spans="1:9" x14ac:dyDescent="0.3">
      <c r="A138" s="37" t="s">
        <v>100</v>
      </c>
      <c r="B138" s="8" t="s">
        <v>111</v>
      </c>
      <c r="C138" s="57">
        <v>40330</v>
      </c>
      <c r="D138" s="57">
        <f>C138+365</f>
        <v>40695</v>
      </c>
      <c r="E138" s="53"/>
      <c r="F138" s="7"/>
      <c r="G138" s="7"/>
      <c r="H138" s="7"/>
      <c r="I138" s="7"/>
    </row>
    <row r="139" spans="1:9" x14ac:dyDescent="0.3">
      <c r="A139" s="37" t="s">
        <v>115</v>
      </c>
      <c r="B139" s="8" t="s">
        <v>126</v>
      </c>
      <c r="C139" s="57">
        <v>39833</v>
      </c>
      <c r="D139" s="57">
        <f>C139+730</f>
        <v>40563</v>
      </c>
      <c r="E139" s="53"/>
      <c r="F139" s="7"/>
      <c r="G139" s="7"/>
      <c r="H139" s="7"/>
      <c r="I139" s="7"/>
    </row>
    <row r="140" spans="1:9" x14ac:dyDescent="0.3">
      <c r="A140" s="2"/>
      <c r="B140" s="63"/>
      <c r="C140" s="2"/>
      <c r="D140" s="2"/>
      <c r="E140" s="3"/>
      <c r="F140" s="1"/>
      <c r="G140" s="1"/>
      <c r="H140" s="1"/>
      <c r="I140" s="1"/>
    </row>
    <row r="141" spans="1:9" x14ac:dyDescent="0.3">
      <c r="A141" s="1"/>
      <c r="B141" s="63"/>
      <c r="C141" s="1"/>
      <c r="D141" s="1"/>
      <c r="E141" s="3"/>
      <c r="F141" s="1"/>
      <c r="G141" s="1"/>
      <c r="H141" s="1"/>
      <c r="I141" s="1"/>
    </row>
    <row r="142" spans="1:9" x14ac:dyDescent="0.3">
      <c r="A142" s="1"/>
      <c r="B142" s="63"/>
      <c r="C142" s="1"/>
      <c r="D142" s="1"/>
      <c r="E142" s="3"/>
      <c r="F142" s="1"/>
      <c r="G142" s="1"/>
      <c r="H142" s="1"/>
      <c r="I142" s="1"/>
    </row>
    <row r="143" spans="1:9" x14ac:dyDescent="0.3">
      <c r="F143" s="1"/>
      <c r="G143" s="1"/>
      <c r="H143" s="1"/>
      <c r="I143" s="1"/>
    </row>
    <row r="144" spans="1:9" x14ac:dyDescent="0.3">
      <c r="F144" s="1"/>
      <c r="G144" s="1"/>
      <c r="H144" s="1"/>
      <c r="I144" s="1"/>
    </row>
    <row r="145" spans="6:9" x14ac:dyDescent="0.3">
      <c r="F145" s="1"/>
      <c r="G145" s="1"/>
      <c r="H145" s="1"/>
      <c r="I145" s="1"/>
    </row>
    <row r="146" spans="6:9" x14ac:dyDescent="0.3">
      <c r="F146" s="1"/>
      <c r="G146" s="1"/>
      <c r="H146" s="1"/>
      <c r="I146" s="1"/>
    </row>
    <row r="147" spans="6:9" x14ac:dyDescent="0.3">
      <c r="F147" s="1"/>
      <c r="G147" s="1"/>
      <c r="H147" s="1"/>
      <c r="I147" s="1"/>
    </row>
    <row r="148" spans="6:9" x14ac:dyDescent="0.3">
      <c r="F148" s="1"/>
      <c r="G148" s="1"/>
      <c r="H148" s="1"/>
      <c r="I148" s="1"/>
    </row>
    <row r="149" spans="6:9" x14ac:dyDescent="0.3">
      <c r="F149" s="1"/>
      <c r="G149" s="1"/>
      <c r="H149" s="1"/>
      <c r="I149" s="1"/>
    </row>
  </sheetData>
  <sheetProtection formatCells="0" formatColumns="0" formatRows="0" insertColumns="0" insertRows="0" insertHyperlinks="0" deleteColumns="0" deleteRows="0" sort="0" autoFilter="0" pivotTables="0"/>
  <mergeCells count="2">
    <mergeCell ref="J1:N1"/>
    <mergeCell ref="F113:G113"/>
  </mergeCells>
  <phoneticPr fontId="2"/>
  <dataValidations disablePrompts="1" count="1">
    <dataValidation allowBlank="1" showInputMessage="1" showErrorMessage="1" sqref="D107:D139" xr:uid="{00000000-0002-0000-0100-000000000000}"/>
  </dataValidations>
  <pageMargins left="0.25" right="0.25" top="0.75" bottom="0.75" header="0.3" footer="0.3"/>
  <pageSetup orientation="landscape" horizontalDpi="4294967294" verticalDpi="4294967292" r:id="rId1"/>
  <headerFooter alignWithMargins="0">
    <oddHeader>&amp;C&amp;"Verdana,Bold"&amp;14N192BP
65-10133</oddHeader>
  </headerFooter>
  <rowBreaks count="3" manualBreakCount="3">
    <brk id="34" max="16383" man="1"/>
    <brk id="68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4"/>
  <sheetViews>
    <sheetView workbookViewId="0">
      <selection activeCell="I13" sqref="I13"/>
    </sheetView>
  </sheetViews>
  <sheetFormatPr defaultColWidth="11" defaultRowHeight="13.5" x14ac:dyDescent="0.3"/>
  <cols>
    <col min="1" max="1" width="20.84375" customWidth="1"/>
    <col min="3" max="3" width="12.84375" customWidth="1"/>
  </cols>
  <sheetData>
    <row r="1" spans="1:6" x14ac:dyDescent="0.3">
      <c r="A1" s="19"/>
      <c r="B1" s="27"/>
      <c r="C1" s="108"/>
      <c r="E1" s="108"/>
    </row>
    <row r="2" spans="1:6" x14ac:dyDescent="0.3">
      <c r="A2" s="19"/>
      <c r="B2" s="27"/>
      <c r="C2" s="30"/>
      <c r="E2" s="30"/>
    </row>
    <row r="3" spans="1:6" x14ac:dyDescent="0.3">
      <c r="A3" s="109"/>
      <c r="B3" s="110"/>
      <c r="C3" s="77"/>
      <c r="D3" s="111"/>
      <c r="E3" s="77"/>
      <c r="F3" s="111"/>
    </row>
    <row r="4" spans="1:6" x14ac:dyDescent="0.3">
      <c r="A4" s="75"/>
      <c r="B4" s="70"/>
      <c r="C4" s="70"/>
      <c r="D4" s="71"/>
      <c r="E4" s="6"/>
      <c r="F4" s="6"/>
    </row>
    <row r="5" spans="1:6" x14ac:dyDescent="0.3">
      <c r="A5" s="75"/>
      <c r="B5" s="70"/>
      <c r="C5" s="70"/>
      <c r="D5" s="71"/>
      <c r="E5" s="6"/>
      <c r="F5" s="6"/>
    </row>
    <row r="6" spans="1:6" x14ac:dyDescent="0.3">
      <c r="A6" s="75"/>
      <c r="B6" s="70"/>
      <c r="C6" s="70"/>
      <c r="D6" s="71"/>
      <c r="E6" s="6"/>
      <c r="F6" s="6"/>
    </row>
    <row r="7" spans="1:6" x14ac:dyDescent="0.3">
      <c r="A7" s="75"/>
      <c r="B7" s="70"/>
      <c r="C7" s="70"/>
      <c r="D7" s="71"/>
      <c r="E7" s="6"/>
      <c r="F7" s="6"/>
    </row>
    <row r="8" spans="1:6" x14ac:dyDescent="0.3">
      <c r="A8" s="112"/>
      <c r="B8" s="70"/>
      <c r="C8" s="70"/>
      <c r="D8" s="71"/>
      <c r="E8" s="6"/>
      <c r="F8" s="6"/>
    </row>
    <row r="9" spans="1:6" x14ac:dyDescent="0.3">
      <c r="A9" s="112"/>
      <c r="B9" s="70"/>
      <c r="C9" s="70"/>
      <c r="D9" s="71"/>
      <c r="E9" s="6"/>
      <c r="F9" s="6"/>
    </row>
    <row r="10" spans="1:6" x14ac:dyDescent="0.3">
      <c r="A10" s="75"/>
      <c r="B10" s="70"/>
      <c r="C10" s="70"/>
      <c r="D10" s="71"/>
      <c r="E10" s="6"/>
      <c r="F10" s="6"/>
    </row>
    <row r="11" spans="1:6" x14ac:dyDescent="0.3">
      <c r="A11" s="75"/>
      <c r="B11" s="70"/>
      <c r="C11" s="70"/>
      <c r="D11" s="71"/>
      <c r="E11" s="6"/>
      <c r="F11" s="6"/>
    </row>
    <row r="12" spans="1:6" x14ac:dyDescent="0.3">
      <c r="A12" s="75"/>
      <c r="B12" s="70"/>
      <c r="C12" s="70"/>
      <c r="D12" s="71"/>
      <c r="E12" s="6"/>
      <c r="F12" s="6"/>
    </row>
    <row r="13" spans="1:6" x14ac:dyDescent="0.3">
      <c r="A13" s="112"/>
      <c r="B13" s="70"/>
      <c r="C13" s="70"/>
      <c r="D13" s="71"/>
      <c r="E13" s="6"/>
      <c r="F13" s="6"/>
    </row>
    <row r="14" spans="1:6" x14ac:dyDescent="0.3">
      <c r="A14" s="75"/>
      <c r="B14" s="70"/>
      <c r="C14" s="70"/>
      <c r="D14" s="71"/>
      <c r="E14" s="6"/>
      <c r="F14" s="6"/>
    </row>
    <row r="15" spans="1:6" x14ac:dyDescent="0.3">
      <c r="A15" s="75"/>
      <c r="B15" s="70"/>
      <c r="C15" s="70"/>
      <c r="D15" s="71"/>
      <c r="E15" s="6"/>
      <c r="F15" s="6"/>
    </row>
    <row r="16" spans="1:6" x14ac:dyDescent="0.3">
      <c r="A16" s="75"/>
      <c r="B16" s="70"/>
      <c r="C16" s="70"/>
      <c r="D16" s="71"/>
      <c r="E16" s="6"/>
      <c r="F16" s="6"/>
    </row>
    <row r="17" spans="1:6" x14ac:dyDescent="0.3">
      <c r="A17" s="75"/>
      <c r="B17" s="70"/>
      <c r="C17" s="70"/>
      <c r="D17" s="71"/>
      <c r="E17" s="6"/>
      <c r="F17" s="6"/>
    </row>
    <row r="18" spans="1:6" x14ac:dyDescent="0.3">
      <c r="A18" s="75"/>
      <c r="B18" s="70"/>
      <c r="C18" s="70"/>
      <c r="D18" s="71"/>
      <c r="E18" s="6"/>
      <c r="F18" s="6"/>
    </row>
    <row r="19" spans="1:6" x14ac:dyDescent="0.3">
      <c r="A19" s="75"/>
      <c r="B19" s="70"/>
      <c r="C19" s="70"/>
      <c r="D19" s="71"/>
      <c r="E19" s="6"/>
      <c r="F19" s="6"/>
    </row>
    <row r="20" spans="1:6" x14ac:dyDescent="0.3">
      <c r="A20" s="75"/>
      <c r="B20" s="70"/>
      <c r="C20" s="70"/>
      <c r="D20" s="71"/>
      <c r="E20" s="6"/>
      <c r="F20" s="6"/>
    </row>
    <row r="21" spans="1:6" x14ac:dyDescent="0.3">
      <c r="A21" s="75"/>
      <c r="B21" s="70"/>
      <c r="C21" s="70"/>
      <c r="D21" s="71"/>
      <c r="E21" s="6"/>
      <c r="F21" s="6"/>
    </row>
    <row r="22" spans="1:6" x14ac:dyDescent="0.3">
      <c r="A22" s="75"/>
      <c r="B22" s="70"/>
      <c r="C22" s="70"/>
      <c r="D22" s="71"/>
      <c r="E22" s="6"/>
      <c r="F22" s="6"/>
    </row>
    <row r="23" spans="1:6" x14ac:dyDescent="0.3">
      <c r="A23" s="75"/>
      <c r="B23" s="70"/>
      <c r="C23" s="70"/>
      <c r="D23" s="71"/>
      <c r="E23" s="6"/>
      <c r="F23" s="6"/>
    </row>
    <row r="24" spans="1:6" x14ac:dyDescent="0.3">
      <c r="A24" s="75"/>
      <c r="B24" s="70"/>
      <c r="C24" s="70"/>
      <c r="D24" s="71"/>
      <c r="E24" s="6"/>
      <c r="F24" s="6"/>
    </row>
    <row r="25" spans="1:6" x14ac:dyDescent="0.3">
      <c r="A25" s="75"/>
      <c r="B25" s="70"/>
      <c r="C25" s="70"/>
      <c r="D25" s="71"/>
      <c r="E25" s="6"/>
      <c r="F25" s="6"/>
    </row>
    <row r="26" spans="1:6" x14ac:dyDescent="0.3">
      <c r="A26" s="75"/>
      <c r="B26" s="70"/>
      <c r="C26" s="70"/>
      <c r="D26" s="71"/>
      <c r="E26" s="6"/>
      <c r="F26" s="6"/>
    </row>
    <row r="27" spans="1:6" x14ac:dyDescent="0.3">
      <c r="A27" s="75"/>
      <c r="B27" s="70"/>
      <c r="C27" s="70"/>
      <c r="D27" s="71"/>
      <c r="E27" s="6"/>
      <c r="F27" s="6"/>
    </row>
    <row r="28" spans="1:6" x14ac:dyDescent="0.3">
      <c r="A28" s="75"/>
      <c r="B28" s="70"/>
      <c r="C28" s="70"/>
      <c r="D28" s="71"/>
      <c r="E28" s="6"/>
      <c r="F28" s="6"/>
    </row>
    <row r="29" spans="1:6" x14ac:dyDescent="0.3">
      <c r="A29" s="75"/>
      <c r="B29" s="70"/>
      <c r="C29" s="70"/>
      <c r="D29" s="113"/>
      <c r="E29" s="6"/>
      <c r="F29" s="6"/>
    </row>
    <row r="30" spans="1:6" x14ac:dyDescent="0.3">
      <c r="A30" s="75"/>
      <c r="B30" s="70"/>
      <c r="C30" s="70"/>
      <c r="D30" s="71"/>
      <c r="E30" s="6"/>
      <c r="F30" s="6"/>
    </row>
    <row r="31" spans="1:6" x14ac:dyDescent="0.3">
      <c r="A31" s="75"/>
      <c r="B31" s="70"/>
      <c r="C31" s="70"/>
      <c r="D31" s="71"/>
      <c r="E31" s="6"/>
      <c r="F31" s="6"/>
    </row>
    <row r="32" spans="1:6" x14ac:dyDescent="0.3">
      <c r="A32" s="76"/>
      <c r="B32" s="77"/>
      <c r="C32" s="78"/>
      <c r="D32" s="74"/>
      <c r="E32" s="6"/>
      <c r="F32" s="6"/>
    </row>
    <row r="33" spans="1:6" x14ac:dyDescent="0.3">
      <c r="A33" s="76"/>
      <c r="B33" s="77"/>
      <c r="C33" s="77"/>
      <c r="D33" s="74"/>
      <c r="E33" s="6"/>
      <c r="F33" s="6"/>
    </row>
    <row r="34" spans="1:6" x14ac:dyDescent="0.3">
      <c r="A34" s="114"/>
      <c r="B34" s="70"/>
      <c r="C34" s="70"/>
      <c r="D34" s="71"/>
      <c r="E34" s="6"/>
      <c r="F34" s="6"/>
    </row>
    <row r="35" spans="1:6" x14ac:dyDescent="0.3">
      <c r="A35" s="114"/>
      <c r="B35" s="70"/>
      <c r="C35" s="70"/>
      <c r="D35" s="71"/>
      <c r="E35" s="6"/>
      <c r="F35" s="6"/>
    </row>
    <row r="36" spans="1:6" x14ac:dyDescent="0.3">
      <c r="A36" s="75"/>
      <c r="B36" s="70"/>
      <c r="C36" s="70"/>
      <c r="D36" s="71"/>
      <c r="E36" s="6"/>
      <c r="F36" s="6"/>
    </row>
    <row r="37" spans="1:6" x14ac:dyDescent="0.3">
      <c r="A37" s="114"/>
      <c r="B37" s="70"/>
      <c r="C37" s="70"/>
      <c r="D37" s="71"/>
      <c r="E37" s="6"/>
      <c r="F37" s="6"/>
    </row>
    <row r="38" spans="1:6" x14ac:dyDescent="0.3">
      <c r="A38" s="75"/>
      <c r="B38" s="70"/>
      <c r="C38" s="70"/>
      <c r="D38" s="71"/>
      <c r="E38" s="6"/>
      <c r="F38" s="6"/>
    </row>
    <row r="39" spans="1:6" x14ac:dyDescent="0.3">
      <c r="A39" s="75"/>
      <c r="B39" s="70"/>
      <c r="C39" s="70"/>
      <c r="D39" s="71"/>
      <c r="E39" s="6"/>
      <c r="F39" s="6"/>
    </row>
    <row r="40" spans="1:6" x14ac:dyDescent="0.3">
      <c r="A40" s="75"/>
      <c r="B40" s="70"/>
      <c r="C40" s="70"/>
      <c r="D40" s="71"/>
      <c r="E40" s="6"/>
      <c r="F40" s="6"/>
    </row>
    <row r="41" spans="1:6" x14ac:dyDescent="0.3">
      <c r="A41" s="75"/>
      <c r="B41" s="70"/>
      <c r="C41" s="70"/>
      <c r="D41" s="71"/>
      <c r="E41" s="6"/>
      <c r="F41" s="6"/>
    </row>
    <row r="42" spans="1:6" x14ac:dyDescent="0.3">
      <c r="A42" s="115"/>
      <c r="B42" s="70"/>
      <c r="C42" s="70"/>
      <c r="D42" s="71"/>
      <c r="E42" s="6"/>
      <c r="F42" s="6"/>
    </row>
    <row r="43" spans="1:6" x14ac:dyDescent="0.3">
      <c r="A43" s="75"/>
      <c r="B43" s="70"/>
      <c r="C43" s="70"/>
      <c r="D43" s="71"/>
      <c r="E43" s="6"/>
      <c r="F43" s="6"/>
    </row>
    <row r="44" spans="1:6" x14ac:dyDescent="0.3">
      <c r="A44" s="75"/>
      <c r="B44" s="70"/>
      <c r="C44" s="70"/>
      <c r="D44" s="71"/>
      <c r="E44" s="6"/>
      <c r="F44" s="6"/>
    </row>
    <row r="45" spans="1:6" x14ac:dyDescent="0.3">
      <c r="A45" s="75"/>
      <c r="B45" s="70"/>
      <c r="C45" s="70"/>
      <c r="D45" s="71"/>
      <c r="E45" s="6"/>
      <c r="F45" s="6"/>
    </row>
    <row r="46" spans="1:6" x14ac:dyDescent="0.3">
      <c r="A46" s="75"/>
      <c r="B46" s="70"/>
      <c r="C46" s="70"/>
      <c r="D46" s="71"/>
      <c r="E46" s="6"/>
      <c r="F46" s="6"/>
    </row>
    <row r="47" spans="1:6" x14ac:dyDescent="0.3">
      <c r="A47" s="114"/>
      <c r="B47" s="70"/>
      <c r="C47" s="70"/>
      <c r="D47" s="71"/>
      <c r="E47" s="6"/>
      <c r="F47" s="6"/>
    </row>
    <row r="48" spans="1:6" x14ac:dyDescent="0.3">
      <c r="A48" s="114"/>
      <c r="B48" s="70"/>
      <c r="C48" s="70"/>
      <c r="D48" s="71"/>
      <c r="E48" s="6"/>
      <c r="F48" s="6"/>
    </row>
    <row r="49" spans="1:6" x14ac:dyDescent="0.3">
      <c r="A49" s="75"/>
      <c r="B49" s="70"/>
      <c r="C49" s="70"/>
      <c r="D49" s="71"/>
      <c r="E49" s="6"/>
      <c r="F49" s="6"/>
    </row>
    <row r="50" spans="1:6" x14ac:dyDescent="0.3">
      <c r="A50" s="75"/>
      <c r="B50" s="70"/>
      <c r="C50" s="70"/>
      <c r="D50" s="71"/>
      <c r="E50" s="6"/>
      <c r="F50" s="6"/>
    </row>
    <row r="51" spans="1:6" x14ac:dyDescent="0.3">
      <c r="A51" s="75"/>
      <c r="B51" s="70"/>
      <c r="C51" s="70"/>
      <c r="D51" s="71"/>
      <c r="E51" s="6"/>
      <c r="F51" s="6"/>
    </row>
    <row r="52" spans="1:6" x14ac:dyDescent="0.3">
      <c r="A52" s="75"/>
      <c r="B52" s="70"/>
      <c r="C52" s="70"/>
      <c r="D52" s="71"/>
      <c r="E52" s="6"/>
      <c r="F52" s="6"/>
    </row>
    <row r="53" spans="1:6" x14ac:dyDescent="0.3">
      <c r="A53" s="75"/>
      <c r="B53" s="70"/>
      <c r="C53" s="70"/>
      <c r="D53" s="71"/>
      <c r="E53" s="6"/>
      <c r="F53" s="6"/>
    </row>
    <row r="54" spans="1:6" x14ac:dyDescent="0.3">
      <c r="A54" s="75"/>
      <c r="B54" s="70"/>
      <c r="C54" s="70"/>
      <c r="D54" s="71"/>
      <c r="E54" s="6"/>
      <c r="F54" s="6"/>
    </row>
    <row r="55" spans="1:6" x14ac:dyDescent="0.3">
      <c r="A55" s="75"/>
      <c r="B55" s="70"/>
      <c r="C55" s="70"/>
      <c r="D55" s="71"/>
      <c r="E55" s="6"/>
      <c r="F55" s="6"/>
    </row>
    <row r="56" spans="1:6" x14ac:dyDescent="0.3">
      <c r="A56" s="75"/>
      <c r="B56" s="70"/>
      <c r="C56" s="70"/>
      <c r="D56" s="71"/>
      <c r="E56" s="6"/>
      <c r="F56" s="6"/>
    </row>
    <row r="57" spans="1:6" x14ac:dyDescent="0.3">
      <c r="A57" s="69"/>
      <c r="B57" s="70"/>
      <c r="C57" s="70"/>
      <c r="D57" s="71"/>
      <c r="E57" s="6"/>
      <c r="F57" s="6"/>
    </row>
    <row r="58" spans="1:6" x14ac:dyDescent="0.3">
      <c r="A58" s="69"/>
      <c r="B58" s="70"/>
      <c r="C58" s="70"/>
      <c r="D58" s="71"/>
      <c r="E58" s="6"/>
      <c r="F58" s="6"/>
    </row>
    <row r="59" spans="1:6" x14ac:dyDescent="0.3">
      <c r="A59" s="69"/>
      <c r="B59" s="70"/>
      <c r="C59" s="70"/>
      <c r="D59" s="71"/>
      <c r="E59" s="6"/>
      <c r="F59" s="6"/>
    </row>
    <row r="60" spans="1:6" x14ac:dyDescent="0.3">
      <c r="A60" s="69"/>
      <c r="B60" s="70"/>
      <c r="C60" s="70"/>
      <c r="D60" s="71"/>
      <c r="E60" s="6"/>
      <c r="F60" s="6"/>
    </row>
    <row r="61" spans="1:6" x14ac:dyDescent="0.3">
      <c r="A61" s="69"/>
      <c r="B61" s="70"/>
      <c r="C61" s="70"/>
      <c r="D61" s="71"/>
      <c r="E61" s="6"/>
      <c r="F61" s="6"/>
    </row>
    <row r="62" spans="1:6" x14ac:dyDescent="0.3">
      <c r="A62" s="75"/>
      <c r="B62" s="70"/>
      <c r="C62" s="70"/>
      <c r="D62" s="71"/>
      <c r="E62" s="6"/>
      <c r="F62" s="6"/>
    </row>
    <row r="63" spans="1:6" x14ac:dyDescent="0.3">
      <c r="A63" s="6"/>
      <c r="B63" s="6"/>
      <c r="C63" s="6"/>
      <c r="D63" s="6"/>
      <c r="E63" s="6"/>
      <c r="F63" s="6"/>
    </row>
    <row r="64" spans="1:6" x14ac:dyDescent="0.3">
      <c r="A64" s="6"/>
      <c r="B64" s="6"/>
      <c r="C64" s="6"/>
      <c r="D64" s="6"/>
      <c r="E64" s="6"/>
      <c r="F64" s="6"/>
    </row>
    <row r="65" spans="1:6" x14ac:dyDescent="0.3">
      <c r="A65" s="6"/>
      <c r="B65" s="6"/>
      <c r="C65" s="6"/>
      <c r="D65" s="6"/>
      <c r="E65" s="6"/>
      <c r="F65" s="6"/>
    </row>
    <row r="66" spans="1:6" x14ac:dyDescent="0.3">
      <c r="A66" s="6"/>
      <c r="B66" s="6"/>
      <c r="C66" s="6"/>
      <c r="D66" s="6"/>
      <c r="E66" s="6"/>
      <c r="F66" s="6"/>
    </row>
    <row r="67" spans="1:6" x14ac:dyDescent="0.3">
      <c r="A67" s="6"/>
      <c r="B67" s="6"/>
      <c r="C67" s="6"/>
      <c r="D67" s="6"/>
      <c r="E67" s="6"/>
      <c r="F67" s="6"/>
    </row>
    <row r="68" spans="1:6" x14ac:dyDescent="0.3">
      <c r="A68" s="6"/>
      <c r="B68" s="6"/>
      <c r="C68" s="6"/>
      <c r="D68" s="6"/>
      <c r="E68" s="6"/>
      <c r="F68" s="6"/>
    </row>
    <row r="69" spans="1:6" x14ac:dyDescent="0.3">
      <c r="A69" s="6"/>
      <c r="B69" s="6"/>
      <c r="C69" s="6"/>
      <c r="D69" s="6"/>
      <c r="E69" s="6"/>
      <c r="F69" s="6"/>
    </row>
    <row r="70" spans="1:6" x14ac:dyDescent="0.3">
      <c r="A70" s="6"/>
      <c r="B70" s="6"/>
      <c r="C70" s="6"/>
      <c r="D70" s="6"/>
      <c r="E70" s="6"/>
      <c r="F70" s="6"/>
    </row>
    <row r="71" spans="1:6" x14ac:dyDescent="0.3">
      <c r="A71" s="6"/>
      <c r="B71" s="6"/>
      <c r="C71" s="6"/>
      <c r="D71" s="6"/>
      <c r="E71" s="6"/>
      <c r="F71" s="6"/>
    </row>
    <row r="72" spans="1:6" x14ac:dyDescent="0.3">
      <c r="A72" s="6"/>
      <c r="B72" s="6"/>
      <c r="C72" s="6"/>
      <c r="D72" s="6"/>
      <c r="E72" s="6"/>
      <c r="F72" s="6"/>
    </row>
    <row r="73" spans="1:6" x14ac:dyDescent="0.3">
      <c r="A73" s="6"/>
      <c r="B73" s="6"/>
      <c r="C73" s="6"/>
      <c r="D73" s="6"/>
      <c r="E73" s="6"/>
      <c r="F73" s="6"/>
    </row>
    <row r="74" spans="1:6" x14ac:dyDescent="0.3">
      <c r="A74" s="6"/>
      <c r="B74" s="6"/>
      <c r="C74" s="6"/>
      <c r="D74" s="6"/>
      <c r="E74" s="6"/>
      <c r="F74" s="6"/>
    </row>
    <row r="75" spans="1:6" x14ac:dyDescent="0.3">
      <c r="A75" s="6"/>
      <c r="B75" s="6"/>
      <c r="C75" s="6"/>
      <c r="D75" s="6"/>
      <c r="E75" s="6"/>
      <c r="F75" s="6"/>
    </row>
    <row r="76" spans="1:6" x14ac:dyDescent="0.3">
      <c r="A76" s="6"/>
      <c r="B76" s="6"/>
      <c r="C76" s="6"/>
      <c r="D76" s="6"/>
      <c r="E76" s="6"/>
      <c r="F76" s="6"/>
    </row>
    <row r="77" spans="1:6" x14ac:dyDescent="0.3">
      <c r="A77" s="6"/>
      <c r="B77" s="6"/>
      <c r="C77" s="6"/>
      <c r="D77" s="6"/>
      <c r="E77" s="6"/>
      <c r="F77" s="6"/>
    </row>
    <row r="78" spans="1:6" x14ac:dyDescent="0.3">
      <c r="A78" s="6"/>
      <c r="B78" s="6"/>
      <c r="C78" s="6"/>
      <c r="D78" s="6"/>
      <c r="E78" s="6"/>
      <c r="F78" s="6"/>
    </row>
    <row r="79" spans="1:6" x14ac:dyDescent="0.3">
      <c r="A79" s="6"/>
      <c r="B79" s="6"/>
      <c r="C79" s="6"/>
      <c r="D79" s="6"/>
      <c r="E79" s="6"/>
      <c r="F79" s="6"/>
    </row>
    <row r="80" spans="1:6" x14ac:dyDescent="0.3">
      <c r="A80" s="6"/>
      <c r="B80" s="6"/>
      <c r="C80" s="6"/>
      <c r="D80" s="6"/>
      <c r="E80" s="6"/>
      <c r="F80" s="6"/>
    </row>
    <row r="81" spans="1:6" x14ac:dyDescent="0.3">
      <c r="A81" s="6"/>
      <c r="B81" s="6"/>
      <c r="C81" s="6"/>
      <c r="D81" s="6"/>
      <c r="E81" s="6"/>
      <c r="F81" s="6"/>
    </row>
    <row r="82" spans="1:6" x14ac:dyDescent="0.3">
      <c r="A82" s="6"/>
      <c r="B82" s="6"/>
      <c r="C82" s="6"/>
      <c r="D82" s="6"/>
      <c r="E82" s="6"/>
      <c r="F82" s="6"/>
    </row>
    <row r="83" spans="1:6" x14ac:dyDescent="0.3">
      <c r="A83" s="6"/>
      <c r="B83" s="6"/>
      <c r="C83" s="6"/>
      <c r="D83" s="6"/>
      <c r="E83" s="6"/>
      <c r="F83" s="6"/>
    </row>
    <row r="84" spans="1:6" x14ac:dyDescent="0.3">
      <c r="A84" s="6"/>
      <c r="B84" s="6"/>
      <c r="C84" s="6"/>
      <c r="D84" s="6"/>
      <c r="E84" s="6"/>
      <c r="F84" s="6"/>
    </row>
    <row r="85" spans="1:6" x14ac:dyDescent="0.3">
      <c r="A85" s="6"/>
      <c r="B85" s="6"/>
      <c r="C85" s="6"/>
      <c r="D85" s="6"/>
      <c r="E85" s="6"/>
      <c r="F85" s="6"/>
    </row>
    <row r="86" spans="1:6" x14ac:dyDescent="0.3">
      <c r="A86" s="6"/>
      <c r="B86" s="6"/>
      <c r="C86" s="6"/>
      <c r="D86" s="6"/>
      <c r="E86" s="6"/>
      <c r="F86" s="6"/>
    </row>
    <row r="87" spans="1:6" x14ac:dyDescent="0.3">
      <c r="A87" s="6"/>
      <c r="B87" s="6"/>
      <c r="C87" s="6"/>
      <c r="D87" s="6"/>
      <c r="E87" s="6"/>
      <c r="F87" s="6"/>
    </row>
    <row r="88" spans="1:6" x14ac:dyDescent="0.3">
      <c r="A88" s="6"/>
      <c r="B88" s="6"/>
      <c r="C88" s="6"/>
      <c r="D88" s="6"/>
      <c r="E88" s="6"/>
      <c r="F88" s="6"/>
    </row>
    <row r="89" spans="1:6" x14ac:dyDescent="0.3">
      <c r="A89" s="6"/>
      <c r="B89" s="6"/>
      <c r="C89" s="6"/>
      <c r="D89" s="6"/>
      <c r="E89" s="6"/>
      <c r="F89" s="6"/>
    </row>
    <row r="90" spans="1:6" x14ac:dyDescent="0.3">
      <c r="A90" s="6"/>
      <c r="B90" s="6"/>
      <c r="C90" s="6"/>
      <c r="D90" s="6"/>
      <c r="E90" s="6"/>
      <c r="F90" s="6"/>
    </row>
    <row r="91" spans="1:6" x14ac:dyDescent="0.3">
      <c r="A91" s="6"/>
      <c r="B91" s="6"/>
      <c r="C91" s="6"/>
      <c r="D91" s="6"/>
      <c r="E91" s="6"/>
      <c r="F91" s="6"/>
    </row>
    <row r="92" spans="1:6" x14ac:dyDescent="0.3">
      <c r="A92" s="6"/>
      <c r="B92" s="6"/>
      <c r="C92" s="6"/>
      <c r="D92" s="6"/>
      <c r="E92" s="6"/>
      <c r="F92" s="6"/>
    </row>
    <row r="93" spans="1:6" x14ac:dyDescent="0.3">
      <c r="A93" s="6"/>
      <c r="B93" s="6"/>
      <c r="C93" s="6"/>
      <c r="D93" s="6"/>
      <c r="E93" s="6"/>
      <c r="F93" s="6"/>
    </row>
    <row r="94" spans="1:6" x14ac:dyDescent="0.3">
      <c r="A94" s="6"/>
      <c r="B94" s="6"/>
      <c r="C94" s="6"/>
      <c r="D94" s="6"/>
      <c r="E94" s="6"/>
      <c r="F94" s="6"/>
    </row>
  </sheetData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1" defaultRowHeight="13.5" x14ac:dyDescent="0.3"/>
  <sheetData/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Sizemore</dc:creator>
  <cp:lastModifiedBy>Stacey Williams</cp:lastModifiedBy>
  <cp:lastPrinted>2013-08-29T18:01:21Z</cp:lastPrinted>
  <dcterms:created xsi:type="dcterms:W3CDTF">2011-10-03T11:08:50Z</dcterms:created>
  <dcterms:modified xsi:type="dcterms:W3CDTF">2019-11-06T17:27:58Z</dcterms:modified>
</cp:coreProperties>
</file>